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filterPrivacy="1" codeName="ThisWorkbook"/>
  <xr:revisionPtr revIDLastSave="0" documentId="8_{213339F3-33FE-461F-B6D7-BEEAD9DDA7CD}" xr6:coauthVersionLast="47" xr6:coauthVersionMax="47" xr10:uidLastSave="{00000000-0000-0000-0000-000000000000}"/>
  <bookViews>
    <workbookView xWindow="-120" yWindow="-120" windowWidth="29040" windowHeight="15720" firstSheet="1" activeTab="1" xr2:uid="{00000000-000D-0000-FFFF-FFFF00000000}"/>
  </bookViews>
  <sheets>
    <sheet name="PlanningProjet" sheetId="11" r:id="rId1"/>
    <sheet name="Maquette" sheetId="21" r:id="rId2"/>
    <sheet name="Adressage IP" sheetId="19" r:id="rId3"/>
    <sheet name="Choix Architecture" sheetId="18" r:id="rId4"/>
    <sheet name="QQOQCP" sheetId="13" r:id="rId5"/>
    <sheet name="Budget" sheetId="22" r:id="rId6"/>
    <sheet name="TO-DO List Phase 1" sheetId="20" r:id="rId7"/>
    <sheet name="Phase 2" sheetId="14" r:id="rId8"/>
    <sheet name="Phase 3" sheetId="15" r:id="rId9"/>
    <sheet name="Phase 4" sheetId="16" r:id="rId10"/>
    <sheet name="À propos de" sheetId="12" r:id="rId11"/>
  </sheets>
  <definedNames>
    <definedName name="avancement_tâche" localSheetId="0">PlanningProjet!$F1</definedName>
    <definedName name="ce_jour" localSheetId="0">TODAY()</definedName>
    <definedName name="Début_Projet">PlanningProjet!$G$2</definedName>
    <definedName name="début_tâche" localSheetId="0">PlanningProjet!$G1</definedName>
    <definedName name="fin_tâche" localSheetId="0">PlanningProjet!$H1</definedName>
    <definedName name="_xlnm.Print_Titles" localSheetId="0">PlanningProjet!$4:$6</definedName>
    <definedName name="Semaine_Affichage">PlanningProjet!$G$4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1" l="1"/>
  <c r="G14" i="11"/>
  <c r="H14" i="11" s="1"/>
  <c r="G13" i="11"/>
  <c r="G12" i="11"/>
  <c r="H12" i="11" s="1"/>
  <c r="G11" i="11"/>
  <c r="G10" i="11"/>
  <c r="H15" i="11"/>
  <c r="H13" i="11"/>
  <c r="H11" i="11"/>
  <c r="H10" i="11"/>
  <c r="H9" i="11"/>
  <c r="S7" i="22"/>
  <c r="S6" i="22"/>
  <c r="S5" i="22"/>
  <c r="S4" i="22"/>
  <c r="S3" i="22"/>
  <c r="S8" i="22" s="1"/>
  <c r="N3" i="22"/>
  <c r="N5" i="22"/>
  <c r="N4" i="22"/>
  <c r="I4" i="22"/>
  <c r="I5" i="22"/>
  <c r="I6" i="22"/>
  <c r="I7" i="22"/>
  <c r="I8" i="22"/>
  <c r="I9" i="22"/>
  <c r="I10" i="22"/>
  <c r="I11" i="22"/>
  <c r="I3" i="22"/>
  <c r="I12" i="22" s="1"/>
  <c r="D5" i="22"/>
  <c r="D4" i="22"/>
  <c r="J7" i="11"/>
  <c r="D6" i="22" l="1"/>
  <c r="B11" i="22" s="1"/>
  <c r="N6" i="22"/>
  <c r="B12" i="22" s="1"/>
  <c r="G9" i="11"/>
  <c r="J24" i="11" l="1"/>
  <c r="K5" i="11"/>
  <c r="K6" i="11" s="1"/>
  <c r="J33" i="11"/>
  <c r="J28" i="11"/>
  <c r="J22" i="11"/>
  <c r="J16" i="11"/>
  <c r="J8" i="11"/>
  <c r="J23" i="11" l="1"/>
  <c r="J9" i="11" l="1"/>
  <c r="J25" i="11"/>
  <c r="L5" i="11"/>
  <c r="J27" i="11" l="1"/>
  <c r="J10" i="11"/>
  <c r="M5" i="11"/>
  <c r="N5" i="11" l="1"/>
  <c r="J29" i="11" l="1"/>
  <c r="O5" i="11"/>
  <c r="P5" i="11" l="1"/>
  <c r="J30" i="11" l="1"/>
  <c r="Q5" i="11"/>
  <c r="J31" i="11" l="1"/>
  <c r="R5" i="11"/>
  <c r="R6" i="11" s="1"/>
  <c r="Q6" i="11"/>
  <c r="P6" i="11"/>
  <c r="O6" i="11"/>
  <c r="N6" i="11"/>
  <c r="M6" i="11"/>
  <c r="L6" i="11"/>
  <c r="K4" i="11"/>
  <c r="J32" i="11" l="1"/>
  <c r="J26" i="11"/>
  <c r="J11" i="11"/>
  <c r="R4" i="11"/>
  <c r="S5" i="11"/>
  <c r="T5" i="11" l="1"/>
  <c r="J37" i="11" l="1"/>
  <c r="J12" i="11"/>
  <c r="U5" i="11"/>
  <c r="V5" i="11" l="1"/>
  <c r="J15" i="11" l="1"/>
  <c r="J17" i="11"/>
  <c r="W5" i="11"/>
  <c r="X5" i="11" l="1"/>
  <c r="J18" i="11" l="1"/>
  <c r="Y5" i="11"/>
  <c r="Y6" i="11" s="1"/>
  <c r="X6" i="11"/>
  <c r="W6" i="11"/>
  <c r="V6" i="11"/>
  <c r="U6" i="11"/>
  <c r="T6" i="11"/>
  <c r="S6" i="11"/>
  <c r="J21" i="11"/>
  <c r="J20" i="11"/>
  <c r="J19" i="11"/>
  <c r="Z5" i="11" l="1"/>
  <c r="AA5" i="11" s="1"/>
  <c r="Y4" i="11"/>
  <c r="AB5" i="11" l="1"/>
  <c r="AC5" i="11" l="1"/>
  <c r="AD5" i="11" l="1"/>
  <c r="AE5" i="11" l="1"/>
  <c r="AF5" i="11" l="1"/>
  <c r="AF6" i="11" s="1"/>
  <c r="AE6" i="11"/>
  <c r="AD6" i="11"/>
  <c r="AC6" i="11"/>
  <c r="AB6" i="11"/>
  <c r="AA6" i="11"/>
  <c r="Z6" i="11"/>
  <c r="AG5" i="11" l="1"/>
  <c r="AH5" i="11" s="1"/>
  <c r="AI5" i="11" l="1"/>
  <c r="AJ5" i="11" l="1"/>
  <c r="AK5" i="11" l="1"/>
  <c r="AL5" i="11" l="1"/>
  <c r="AL6" i="11" s="1"/>
  <c r="AK6" i="11"/>
  <c r="AJ6" i="11"/>
  <c r="AI6" i="11"/>
  <c r="AH6" i="11"/>
  <c r="AG6" i="11"/>
  <c r="AF4" i="11"/>
  <c r="AM5" i="11" l="1"/>
  <c r="AN5" i="11" l="1"/>
  <c r="AO5" i="11" l="1"/>
  <c r="AP5" i="11" l="1"/>
  <c r="AQ5" i="11" l="1"/>
  <c r="AR5" i="11" l="1"/>
  <c r="AS5" i="11" l="1"/>
  <c r="AS6" i="11" s="1"/>
  <c r="AR6" i="11"/>
  <c r="AQ6" i="11"/>
  <c r="AP6" i="11"/>
  <c r="AO6" i="11"/>
  <c r="AN6" i="11"/>
  <c r="AM6" i="11"/>
  <c r="AT5" i="11"/>
  <c r="AU5" i="11" l="1"/>
  <c r="AU6" i="11" s="1"/>
  <c r="AT6" i="11"/>
  <c r="AM4" i="11"/>
  <c r="AV5" i="11" l="1"/>
  <c r="AV6" i="11" s="1"/>
  <c r="AT4" i="11"/>
  <c r="AW5" i="11" l="1"/>
  <c r="AW6" i="11" s="1"/>
  <c r="AX5" i="11" l="1"/>
  <c r="AX6" i="11" s="1"/>
  <c r="AY5" i="11" l="1"/>
  <c r="AY6" i="11" s="1"/>
  <c r="AZ5" i="11" l="1"/>
  <c r="BA5" i="11" l="1"/>
  <c r="BA6" i="11" s="1"/>
  <c r="AZ6" i="11"/>
  <c r="BA4" i="11" l="1"/>
  <c r="BB5" i="11"/>
  <c r="BB6" i="11" s="1"/>
  <c r="BC5" i="11" l="1"/>
  <c r="BC6" i="11" s="1"/>
  <c r="BD5" i="11" l="1"/>
  <c r="BD6" i="11" s="1"/>
  <c r="BE5" i="11" l="1"/>
  <c r="BE6" i="11" s="1"/>
  <c r="BF5" i="11" l="1"/>
  <c r="BF6" i="11" s="1"/>
  <c r="BG5" i="11" l="1"/>
  <c r="BG6" i="11" s="1"/>
  <c r="BH5" i="11" l="1"/>
  <c r="BH6" i="11" s="1"/>
  <c r="BH4" i="11" l="1"/>
  <c r="BI5" i="11"/>
  <c r="BI6" i="11" s="1"/>
  <c r="BJ5" i="11" l="1"/>
  <c r="BJ6" i="11" s="1"/>
  <c r="BK5" i="11" l="1"/>
  <c r="BK6" i="11" s="1"/>
  <c r="BL5" i="11" l="1"/>
  <c r="BL6" i="11" s="1"/>
  <c r="BM5" i="11" l="1"/>
  <c r="BM6" i="11" s="1"/>
  <c r="BN5" i="11" l="1"/>
  <c r="BN6" i="11" s="1"/>
</calcChain>
</file>

<file path=xl/sharedStrings.xml><?xml version="1.0" encoding="utf-8"?>
<sst xmlns="http://schemas.openxmlformats.org/spreadsheetml/2006/main" count="234" uniqueCount="210">
  <si>
    <t>Créez un planning de projet dans cette feuille de calcul.
Entrez le titre de ce projet dans la cellule B1. 
Des informations sur l’utilisation de cette feuille de calcul, notamment des instructions pour les lecteurs d’écran et l’auteur de ce classeur, figurent dans la feuille de calcul À propos.
Continuez à parcourir la colonne A pour entendre des instructions supplémentaires.</t>
  </si>
  <si>
    <t>Projet Centre SIO-Info</t>
  </si>
  <si>
    <t>Entrez le nom de la société dans la cellule B2.</t>
  </si>
  <si>
    <t>Début du projet :</t>
  </si>
  <si>
    <t>Entrez le nom du chef de projet dans la cellule B3. Entrez la date de début du projet dans la cellule E3. Début du projet : l’étiquette figure dans la cellule C3.</t>
  </si>
  <si>
    <t>Mathis BOILLY</t>
  </si>
  <si>
    <t>Fin du projet :</t>
  </si>
  <si>
    <t>?</t>
  </si>
  <si>
    <t>La semaine d’affichage dans la cellule E4 représente la semaine de début à afficher dans le planning de projet dans la cellule I4. La date de début du projet est considérée comme étant la semaine 1. Pour modifier la semaine d’affichage, entrez simplement un nouveau numéro de semaine dans la cellule E4.
La date de début pour chaque semaine, à commencer par la semaine d’affichage dans la cellule E4, figure dans la cellule I4 et est calculée automatiquement. Cet affichage représente 8 semaines, de cellule I4 à la cellule BF4.
Vous ne devez pas modifier ces cellules.
Semaine d’affichage : l’étiquette figure dans la cellule C4.</t>
  </si>
  <si>
    <t>Semaine d’affichage :</t>
  </si>
  <si>
    <t>Les cellules I5 à BL5 contiennent le numéro de jour pour la semaine représentée dans le bloc de cellules au-dessus de chaque cellule de date, et leurs valeurs sont calculées automatiquement.
Vous ne devez pas modifier ces cellules.
La date du jour est entourée de rouge (hex #AD3815), depuis la date du jour dans la ligne 5 jusqu’à la colonne de date entière à la fin du planning de projet.</t>
  </si>
  <si>
    <t>Cette ligne contient des en-têtes pour le planning de projet figurant en dessous. 
Naviguez des cellules B6 à BL6 pour entendre l’énoncé du contenu. Première lettre de chaque jour de la semaine pour la date figurant au-dessus de cet en-tête. Commence dans la cellule I6, et s’étend jusqu’à la cellule BL6.
Le tracé de la chronologie du projet est généré automatiquement en fonction des dates de début et de fin entrées, à l’aide de formats conditionnels.
Ne modifiez pas le contenu des cellules des colonnes au-delà de la colonne I commençant à la cellule I7.</t>
  </si>
  <si>
    <t>TÂCHE</t>
  </si>
  <si>
    <t>ESTIMATION TEMPS</t>
  </si>
  <si>
    <t>TEMPS REÉL</t>
  </si>
  <si>
    <t>AVANCEMENT</t>
  </si>
  <si>
    <t>DÉBUT</t>
  </si>
  <si>
    <t>FIN</t>
  </si>
  <si>
    <t>JOURS</t>
  </si>
  <si>
    <t xml:space="preserve">Ne supprimez pas cette ligne. Cette ligne est masquée afin de préserver une formule utilisée pour mettre en évidence le jour en cours au sein du planning de projet. </t>
  </si>
  <si>
    <t>La cellule B8 contient l’exemple de titre Phase 1. 
Entrez un nouveau titre dans la cellule B8.
Entrez un nom auquel attribuer la phase, s’il s’applique à votre projet, dans la cellule C8.
Entrez l’avancement pour la phase entière, si cela s’applique à votre projet, dans la cellule D8.
Entrez les dates de début et de fin de la phase entière, si cela s’applique à votre projet, dans les cellules E8 et F8. 
Le diagramme de Gantt remplit automatiquement les dates et ombres appropriées en fonction de l’avancement entré.
Pour supprimer la phase et travailler uniquement à partir de tâches, supprimez simplement cette ligne.</t>
  </si>
  <si>
    <t>Phase 1 du projet : Plannification</t>
  </si>
  <si>
    <t xml:space="preserve">7 heures </t>
  </si>
  <si>
    <t>12 heures</t>
  </si>
  <si>
    <t xml:space="preserve">La cellule B9 contient l’exemple de tâche « Tâche 1 ». 
Entrez un nouveau nom de tâche dans la cellule B9.
Entrez une personne à laquelle attribuer la tâche dans la cellule C9.
Entrez l’avancement de la tâche dans la cellule D9. Une barre de progression apparaît dans la cellule, qui est ombrée en fonction du nombre figurant dans la cellule. Par exemple, un avancement de 50 pour cent ombre la moitié de la cellule.
Entrez la date de début de la tâche dans la cellule E9.
Entrez la date de fin de tâche dans la cellule F9.
Une barre d’état ombrée pour les dates entrées apparaît dans les blocs de la cellule I9 à la cellule BL9. </t>
  </si>
  <si>
    <t>QQOQCPC</t>
  </si>
  <si>
    <t>Les lignes 10 à 13 répètent le modèle de la ligne 9. 
Répétez les instructions de la cellule A9 pour toutes les lignes de tâche dans cette feuille de calcul. Remplacez les exemples de données.
Un exemple d’une autre phase commence à la cellule A14. 
Continuez d’entrer des tâches dans les cellules A10 à A13, ou accédez à la cellule A14 pour en savoir plus.</t>
  </si>
  <si>
    <t>To-Do list</t>
  </si>
  <si>
    <t>Rédaction du dossier technique / Documentation</t>
  </si>
  <si>
    <t>Support de présentation</t>
  </si>
  <si>
    <t>Maquette</t>
  </si>
  <si>
    <t>Planning Prévisionnel</t>
  </si>
  <si>
    <t>Schéma réseau</t>
  </si>
  <si>
    <t>La cellule à droite contient l’exemple titre Phase 2. 
Vous pouvez créer une phase à tout moment dans la colonne B. Ce planning de projet n’exige pas de phases. Pour supprimer la phase, supprimez simplement la ligne.
Pour créer un bloc de nouvelle phase dans cette ligne, entrez un nouveau titre dans la cellule à droite.
Pour ajouter une tâche à la phase au-dessus, entrez une nouvelle ligne au-dessus de celle-ci, puis remplissez-la des données de la tâche comme dans l’instruction de la cellule A9.
Mettez à jour les détails de la phase dans la cellule à droite en fonction de l’instruction de la cellule A8.
Continuez de naviguer vers le bas dans les cellules de la colonne A pour en savoir plus.
Si vous n’avez pas ajouté de nouvelles lignes dans cette feuille de calcul, vous constaterez que 2 exemples de blocs de phase supplémentaires ont été créés pour vous dans les cellules B20 et B26. Dans le cas contraire, naviguez dans les cellules de la colonne A pour trouver des blocs supplémentaires. 
Répétez les instructions des cellules A8 et A9 chaque fois que c’est nécessaire.</t>
  </si>
  <si>
    <t>Phase 2 du Projet : Installation et configuration du matériel réseau</t>
  </si>
  <si>
    <t>7 jours</t>
  </si>
  <si>
    <t>Installation physique des équipements dans la baie</t>
  </si>
  <si>
    <t>Configuration du Routage (VLAN) et du Firewall FortiGate</t>
  </si>
  <si>
    <t>Déploiement et sécurisation des Switchs Cisco</t>
  </si>
  <si>
    <t>Installation et configuration des Bornes Wi-Fi Aruba</t>
  </si>
  <si>
    <t>Mise en place et test du Portail Captif (Wi-Fi Invités)</t>
  </si>
  <si>
    <t>Exemple de bloc de titre de phase</t>
  </si>
  <si>
    <t>Phase 3 du Projet : Installation et configuration des serveurs</t>
  </si>
  <si>
    <t>10 jours</t>
  </si>
  <si>
    <t>Installation et configuration de l'Hyperviseur</t>
  </si>
  <si>
    <t>Déploiement du Serveur Active Directory (AD)</t>
  </si>
  <si>
    <t>Déploiement des outils de gestion (GLPI, OCS, Zabbix)</t>
  </si>
  <si>
    <t>Déploiement de la Plateforme Collaborative (Wiki) et du Web</t>
  </si>
  <si>
    <t>Configuration des GPO et des partages réseau (S:/G:)</t>
  </si>
  <si>
    <t>Titre Phase 4 : Déploiement des postes clients</t>
  </si>
  <si>
    <t>Préparation de l'image Windows 11 Pro</t>
  </si>
  <si>
    <t>Validation finale des GPO et des scripts de connexion</t>
  </si>
  <si>
    <t>Déploiement physique et intégration des postes (Site 1)</t>
  </si>
  <si>
    <t>Déploiement physique et intégration des postes (Site 2)</t>
  </si>
  <si>
    <t>Ceci est une ligne vide.</t>
  </si>
  <si>
    <t>Phase 5 : Test</t>
  </si>
  <si>
    <t>2 jours</t>
  </si>
  <si>
    <t>Test des fonctionnalités des administrateurs</t>
  </si>
  <si>
    <t>Test des fonctionnalités des utilisateurs</t>
  </si>
  <si>
    <t>Cette ligne marque la fin du planning de projet. N’ENTREZ rien dans cette ligne. 
Insérez de nouvelles lignes au-dessus de celle-ci pour continuer d’élaborer votre planning de projet.</t>
  </si>
  <si>
    <t>Insérez les nouvelle lignes au-dessus de celle-ci.</t>
  </si>
  <si>
    <t>Numéro Étape</t>
  </si>
  <si>
    <t>Tâche</t>
  </si>
  <si>
    <t>Prop</t>
  </si>
  <si>
    <t>Gestion de projet</t>
  </si>
  <si>
    <t>Mise en place du matériel réseau</t>
  </si>
  <si>
    <t>Installation et configuration des serveurs</t>
  </si>
  <si>
    <t>Déploiement des postes clients</t>
  </si>
  <si>
    <t>Phase de test</t>
  </si>
  <si>
    <t>VLAN ID</t>
  </si>
  <si>
    <t>Description</t>
  </si>
  <si>
    <t>Adressage Réseau</t>
  </si>
  <si>
    <t>Masque</t>
  </si>
  <si>
    <t>Hôtes max</t>
  </si>
  <si>
    <t>PC câblés</t>
  </si>
  <si>
    <t>10.10.10.0/23</t>
  </si>
  <si>
    <t>255.255.254.0</t>
  </si>
  <si>
    <t>Administration IT</t>
  </si>
  <si>
    <t>10.1.1.0/27</t>
  </si>
  <si>
    <t>255.255.255.224</t>
  </si>
  <si>
    <t>Serveurs</t>
  </si>
  <si>
    <t>10.1.1.32/27</t>
  </si>
  <si>
    <t>Imprimante</t>
  </si>
  <si>
    <t>10.1.1.64/27</t>
  </si>
  <si>
    <t>255.255.255.244</t>
  </si>
  <si>
    <t>Wi-Fi Commerciaux</t>
  </si>
  <si>
    <t>10.1.2.0/25</t>
  </si>
  <si>
    <t>255.255.255.128</t>
  </si>
  <si>
    <t>Wi-Fi Invités/Apprentis</t>
  </si>
  <si>
    <t>172.16.0.0/22</t>
  </si>
  <si>
    <t>255.255.252.0</t>
  </si>
  <si>
    <t>Administration Générale</t>
  </si>
  <si>
    <t>10.10.80.0/24</t>
  </si>
  <si>
    <t>255.255.255.0</t>
  </si>
  <si>
    <t>Type</t>
  </si>
  <si>
    <t>Choix 1</t>
  </si>
  <si>
    <t>Choix 2</t>
  </si>
  <si>
    <t>Choix 3</t>
  </si>
  <si>
    <t>Supervision</t>
  </si>
  <si>
    <t>Zabbix</t>
  </si>
  <si>
    <t>Prometheus</t>
  </si>
  <si>
    <t>Graffana</t>
  </si>
  <si>
    <t>Inventaire</t>
  </si>
  <si>
    <t>GLPI</t>
  </si>
  <si>
    <t>Monday com</t>
  </si>
  <si>
    <t>Switch</t>
  </si>
  <si>
    <t>Cisco</t>
  </si>
  <si>
    <t>Firewall</t>
  </si>
  <si>
    <t>Fortinet</t>
  </si>
  <si>
    <t>Logiciel Bureautique</t>
  </si>
  <si>
    <t>Office 365</t>
  </si>
  <si>
    <t>Libre Office</t>
  </si>
  <si>
    <t>Wi-Fi</t>
  </si>
  <si>
    <t>Aruba</t>
  </si>
  <si>
    <t>Wiki</t>
  </si>
  <si>
    <t>Wiki JS</t>
  </si>
  <si>
    <t>Site web perso ?</t>
  </si>
  <si>
    <t>Distribution Linux</t>
  </si>
  <si>
    <t>Debian</t>
  </si>
  <si>
    <t>Ubuntu</t>
  </si>
  <si>
    <t>Sauvegarde</t>
  </si>
  <si>
    <t>Veeam</t>
  </si>
  <si>
    <t>HyperBackup</t>
  </si>
  <si>
    <t>Colonne1</t>
  </si>
  <si>
    <t>Colonne2</t>
  </si>
  <si>
    <t>Qui</t>
  </si>
  <si>
    <t>2000 utilisateurs dont 800 en simultané</t>
  </si>
  <si>
    <t>Quoi</t>
  </si>
  <si>
    <t>Évoluer un parc viellissant</t>
  </si>
  <si>
    <t>Où</t>
  </si>
  <si>
    <t>Centre SIO-Info et Centre Balsan</t>
  </si>
  <si>
    <t>Quand</t>
  </si>
  <si>
    <t>Avant le début des formations</t>
  </si>
  <si>
    <t>Comment</t>
  </si>
  <si>
    <t>Recontruction complète du Parc Informatique</t>
  </si>
  <si>
    <t>Combien</t>
  </si>
  <si>
    <t>Environ 350 000€ + 2000€ par mois</t>
  </si>
  <si>
    <t>Pourquoi</t>
  </si>
  <si>
    <t>Respecter les normes, s'assurer de la sécurité des informations du système, et garantir la satisfaction du client</t>
  </si>
  <si>
    <t>Coût Licences</t>
  </si>
  <si>
    <t>Coût Matériel</t>
  </si>
  <si>
    <t>Coût Abonnement</t>
  </si>
  <si>
    <t>Coût Salle IT</t>
  </si>
  <si>
    <t>Licence</t>
  </si>
  <si>
    <t>Prix Unitaire</t>
  </si>
  <si>
    <t>Quantité</t>
  </si>
  <si>
    <t>Total</t>
  </si>
  <si>
    <t>Nom</t>
  </si>
  <si>
    <t>PC Fixe (Dell Optiplex 3000)</t>
  </si>
  <si>
    <t>475€</t>
  </si>
  <si>
    <t>3.55€</t>
  </si>
  <si>
    <t>Digicode + Porte</t>
  </si>
  <si>
    <t>600€</t>
  </si>
  <si>
    <t>Windows Server 2019</t>
  </si>
  <si>
    <t>1400€</t>
  </si>
  <si>
    <t>Clavier / Souris (MK370 Combo for Business)</t>
  </si>
  <si>
    <t>50€</t>
  </si>
  <si>
    <t>Abonnement Bouygues</t>
  </si>
  <si>
    <t>41€</t>
  </si>
  <si>
    <t>Climatisation</t>
  </si>
  <si>
    <t>2500€</t>
  </si>
  <si>
    <t>CALs Utilisateur</t>
  </si>
  <si>
    <t>40€</t>
  </si>
  <si>
    <t>Écran (Ecran PC IIYAMA XU2491H-B1 Plat 24'' IPS)</t>
  </si>
  <si>
    <t>90€</t>
  </si>
  <si>
    <t>Abonnement Orange</t>
  </si>
  <si>
    <t>60€</t>
  </si>
  <si>
    <t>Baie</t>
  </si>
  <si>
    <t>400€</t>
  </si>
  <si>
    <t>Switch (Cisco Catalyst 1000 C1000-24P-4G-L)</t>
  </si>
  <si>
    <t>830€</t>
  </si>
  <si>
    <t>Par mois :</t>
  </si>
  <si>
    <t>Détecteur Icendie</t>
  </si>
  <si>
    <t>150€</t>
  </si>
  <si>
    <t>Firewall (Fortigate 400E)</t>
  </si>
  <si>
    <t>8500€</t>
  </si>
  <si>
    <t>Onduleurs</t>
  </si>
  <si>
    <t>Routeur</t>
  </si>
  <si>
    <t>Borne Wi-Fi (Aruba Instant On AP22)</t>
  </si>
  <si>
    <t>Imprimante (Ricoh IM C2010)</t>
  </si>
  <si>
    <t>3000€</t>
  </si>
  <si>
    <t>TOTAL :</t>
  </si>
  <si>
    <t>Serveur (Dell R660)</t>
  </si>
  <si>
    <t>5713€</t>
  </si>
  <si>
    <t>TOTAL PAR MOIS :</t>
  </si>
  <si>
    <t>COÛT PRESTATION :</t>
  </si>
  <si>
    <t>27 jours x 280€ = 7560€</t>
  </si>
  <si>
    <t>Chose à faire</t>
  </si>
  <si>
    <t>Etat</t>
  </si>
  <si>
    <t>QQOQCP</t>
  </si>
  <si>
    <t>Création d'un fichier de planification</t>
  </si>
  <si>
    <t>Document Technique</t>
  </si>
  <si>
    <t>Maquette du réseau</t>
  </si>
  <si>
    <t>Schéma Réseau</t>
  </si>
  <si>
    <t>Budget</t>
  </si>
  <si>
    <t>DIAGRAMME DE GANTT SIMPLE par Vertex42.com</t>
  </si>
  <si>
    <t>https://www.vertex42.com/ExcelTemplates/simple-gantt-chart.html</t>
  </si>
  <si>
    <t>À propos de ce modèle</t>
  </si>
  <si>
    <t>Ce modèle fournit un moyen simple de créer un diagramme de Gantt pour vous aider à visualiser et à suivre votre projet. Entrez simplement vos tâches et dates de début et de fin. Aucune formule n’est requise. Les barres du diagramme de Gantt représentent la durée de la tâche et s’affichent avec une mise en forme conditionnelle. Insérez de nouvelles tâches en insérant des lignes.</t>
  </si>
  <si>
    <t>Instructions pour les lecteurs d’écran</t>
  </si>
  <si>
    <t>Ce classeur contient deux feuilles de calcul. 
FeuilleDeTemps
À propos de
Les instructions relatives à chaque feuille de calcul figurent dans la colonne A à partir de la cellule A1. Elles sont rédigées en texte masqué. Chaque étape vous explique comment utiliser les informations décrites dans la ligne. Les étapes suivantes sont décrites dans les cellules A2, A3, etc. sauf mention contraire. Par exemple, l’instruction peut indiquer de « consulter la cellule A6 » pour l’étape suivante. 
Ce texte masqué n’est pas imprimé.
Pour supprimer ces instructions de la feuille de calcul, supprimez simplement la colonne A.</t>
  </si>
  <si>
    <t>Aide supplémentaire</t>
  </si>
  <si>
    <t>Cliquez sur le lien ci-dessous pour visiter le site vertex42.com afin d’en savoir plus sur l’utilisation de ce modèle, par exemple, sur la façon de calculer des jours et des jours de travail, de créer des dépendances de tâches, de modifier les couleurs des barres, d’ajouter une barre de défilement pour faciliter le changement de semaine d’affichage, d’étendre la plage de dates affichée dans le diagramme, etc.</t>
  </si>
  <si>
    <t>Comment utiliser le diagramme de Gantt Simple</t>
  </si>
  <si>
    <t>Autres modèles de gestion de projet</t>
  </si>
  <si>
    <t>Visitez le site Vertex42.com pour télécharger d’autres modèles de gestion de projet, dont différents types de plannings de projet, diagrammes de Gantt, listes de tâches, etc.</t>
  </si>
  <si>
    <t>Modèles de gestion de projet</t>
  </si>
  <si>
    <t>À propos de Vertex42</t>
  </si>
  <si>
    <t>Vertex42.com fournit plus de 300 modèles de feuilles de calcul de conception professionnelle à usage professionnel, personnel ou éducatif, dont la plupart peuvent être téléchargés gratuitement. La collection compte notamment différents calendriers, planificateurs et plannings, ainsi que des feuilles de calcul financières pour la budgétisation, la réduction d’endettement et l’amortissement de prêt.</t>
  </si>
  <si>
    <t>Les entreprises trouveront également des modèles de facture, de feuille de temps, de suivi d’inventaire, d’états financiers et de planification de projet. Les enseignants et les étudiants pourront utiliser des ressources variées, notamment des emplois du temps, des carnets de notes et des feuilles de présence. Organisez votre vie famille avec des planificateurs de repas, des listes de contrôle et des journaux d’entraînement. Chaque modèle est minutieusement étudié, affiné et amélioré au fil du temps grâce aux commentaires de milliers d’utilisateurs.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</si>
</sst>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1" formatCode="_(* #,##0_);_(* \(#,##0\);_(* &quot;-&quot;_);_(@_)"/>
    <numFmt numFmtId="43" formatCode="_(* #,##0.00_);_(* \(#,##0.00\);_(* &quot;-&quot;??_);_(@_)"/>
    <numFmt numFmtId="164" formatCode="_-* #,##0\ &quot;€&quot;_-;\-* #,##0\ &quot;€&quot;_-;_-* &quot;-&quot;\ &quot;€&quot;_-;_-@_-"/>
    <numFmt numFmtId="165" formatCode="_-* #,##0.00\ &quot;€&quot;_-;\-* #,##0.00\ &quot;€&quot;_-;_-* &quot;-&quot;??\ &quot;€&quot;_-;_-@_-"/>
    <numFmt numFmtId="166" formatCode="ddd\,\ m/d/yyyy"/>
    <numFmt numFmtId="167" formatCode="d/m/yy;@"/>
    <numFmt numFmtId="168" formatCode="d\ mmm\ yyyy"/>
    <numFmt numFmtId="169" formatCode="d"/>
    <numFmt numFmtId="170" formatCode="_([$€-2]\ * #,##0.00_);_([$€-2]\ * \(#,##0.00\);_([$€-2]\ * &quot;-&quot;??_);_(@_)"/>
  </numFmts>
  <fonts count="4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b/>
      <sz val="11"/>
      <name val="Calibri"/>
      <family val="2"/>
      <scheme val="minor"/>
    </font>
    <font>
      <sz val="10"/>
      <name val="Arial"/>
      <family val="2"/>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8"/>
      <color theme="1"/>
      <name val="Calibri"/>
      <family val="2"/>
      <scheme val="minor"/>
    </font>
    <font>
      <b/>
      <i/>
      <u/>
      <sz val="11"/>
      <color theme="0"/>
      <name val="Calibri"/>
      <family val="2"/>
      <scheme val="minor"/>
    </font>
    <font>
      <b/>
      <i/>
      <sz val="11"/>
      <color rgb="FFFF0000"/>
      <name val="Calibri"/>
      <family val="2"/>
      <scheme val="minor"/>
    </font>
    <font>
      <b/>
      <sz val="11"/>
      <color rgb="FFFF0000"/>
      <name val="Calibri"/>
      <family val="2"/>
      <scheme val="minor"/>
    </font>
  </fonts>
  <fills count="5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EFFB0"/>
        <bgColor indexed="64"/>
      </patternFill>
    </fill>
    <fill>
      <patternFill patternType="solid">
        <fgColor rgb="FFFFF475"/>
        <bgColor indexed="64"/>
      </patternFill>
    </fill>
    <fill>
      <patternFill patternType="solid">
        <fgColor theme="3"/>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7" tint="-0.249977111117893"/>
        <bgColor indexed="64"/>
      </patternFill>
    </fill>
  </fills>
  <borders count="28">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54">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43"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6" fontId="9" fillId="0" borderId="3">
      <alignment horizontal="center" vertical="center"/>
    </xf>
    <xf numFmtId="167" fontId="9" fillId="0" borderId="2" applyFill="0">
      <alignment horizontal="center" vertical="center"/>
    </xf>
    <xf numFmtId="0" fontId="9" fillId="0" borderId="2" applyFill="0">
      <alignment horizontal="center" vertical="center"/>
    </xf>
    <xf numFmtId="0" fontId="9" fillId="0" borderId="2" applyFill="0">
      <alignment horizontal="left" vertical="center" indent="2"/>
    </xf>
    <xf numFmtId="0" fontId="25" fillId="0" borderId="0" applyNumberForma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0" fontId="26" fillId="0" borderId="0" applyNumberFormat="0" applyFill="0" applyBorder="0" applyAlignment="0" applyProtection="0"/>
    <xf numFmtId="0" fontId="27" fillId="14" borderId="0" applyNumberFormat="0" applyBorder="0" applyAlignment="0" applyProtection="0"/>
    <xf numFmtId="0" fontId="28" fillId="15" borderId="0" applyNumberFormat="0" applyBorder="0" applyAlignment="0" applyProtection="0"/>
    <xf numFmtId="0" fontId="29" fillId="16" borderId="0" applyNumberFormat="0" applyBorder="0" applyAlignment="0" applyProtection="0"/>
    <xf numFmtId="0" fontId="30" fillId="17" borderId="11" applyNumberFormat="0" applyAlignment="0" applyProtection="0"/>
    <xf numFmtId="0" fontId="31" fillId="18" borderId="12" applyNumberFormat="0" applyAlignment="0" applyProtection="0"/>
    <xf numFmtId="0" fontId="32" fillId="18" borderId="11" applyNumberFormat="0" applyAlignment="0" applyProtection="0"/>
    <xf numFmtId="0" fontId="33" fillId="0" borderId="13" applyNumberFormat="0" applyFill="0" applyAlignment="0" applyProtection="0"/>
    <xf numFmtId="0" fontId="34" fillId="19" borderId="14" applyNumberFormat="0" applyAlignment="0" applyProtection="0"/>
    <xf numFmtId="0" fontId="35" fillId="0" borderId="0" applyNumberFormat="0" applyFill="0" applyBorder="0" applyAlignment="0" applyProtection="0"/>
    <xf numFmtId="0" fontId="9" fillId="20" borderId="15" applyNumberFormat="0" applyFont="0" applyAlignment="0" applyProtection="0"/>
    <xf numFmtId="0" fontId="36" fillId="0" borderId="0" applyNumberFormat="0" applyFill="0" applyBorder="0" applyAlignment="0" applyProtection="0"/>
    <xf numFmtId="0" fontId="6" fillId="0" borderId="16" applyNumberFormat="0" applyFill="0" applyAlignment="0" applyProtection="0"/>
    <xf numFmtId="0" fontId="22"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2"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2"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2"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2"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22" fillId="4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cellStyleXfs>
  <cellXfs count="132">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0" fillId="0" borderId="0" xfId="0" applyAlignment="1">
      <alignment wrapText="1"/>
    </xf>
    <xf numFmtId="0" fontId="13" fillId="0" borderId="0" xfId="5" applyAlignment="1">
      <alignment horizontal="left"/>
    </xf>
    <xf numFmtId="0" fontId="10" fillId="0" borderId="0" xfId="6"/>
    <xf numFmtId="0" fontId="10" fillId="0" borderId="0" xfId="7">
      <alignment vertical="top"/>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10"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10" borderId="2" xfId="12" applyFill="1">
      <alignment horizontal="left" vertical="center" indent="2"/>
    </xf>
    <xf numFmtId="0" fontId="9" fillId="0" borderId="2" xfId="12">
      <alignment horizontal="left" vertical="center" indent="2"/>
    </xf>
    <xf numFmtId="0" fontId="0" fillId="0" borderId="10" xfId="0" applyBorder="1"/>
    <xf numFmtId="0" fontId="23" fillId="0" borderId="0" xfId="0" applyFont="1"/>
    <xf numFmtId="0" fontId="24" fillId="0" borderId="0" xfId="1" applyFont="1" applyProtection="1">
      <alignment vertical="top"/>
    </xf>
    <xf numFmtId="0" fontId="5" fillId="0" borderId="0" xfId="0" applyFont="1" applyAlignment="1">
      <alignment vertical="top"/>
    </xf>
    <xf numFmtId="167" fontId="9" fillId="3" borderId="2" xfId="10" applyFill="1">
      <alignment horizontal="center" vertical="center"/>
    </xf>
    <xf numFmtId="167" fontId="0" fillId="9" borderId="2" xfId="0" applyNumberFormat="1" applyFill="1" applyBorder="1" applyAlignment="1">
      <alignment horizontal="center" vertical="center"/>
    </xf>
    <xf numFmtId="167" fontId="5" fillId="9" borderId="2" xfId="0" applyNumberFormat="1" applyFont="1" applyFill="1" applyBorder="1" applyAlignment="1">
      <alignment horizontal="center" vertical="center"/>
    </xf>
    <xf numFmtId="167" fontId="9" fillId="4" borderId="2" xfId="10" applyFill="1">
      <alignment horizontal="center" vertical="center"/>
    </xf>
    <xf numFmtId="167" fontId="0" fillId="6" borderId="2" xfId="0" applyNumberFormat="1" applyFill="1" applyBorder="1" applyAlignment="1">
      <alignment horizontal="center" vertical="center"/>
    </xf>
    <xf numFmtId="167" fontId="5" fillId="6" borderId="2" xfId="0" applyNumberFormat="1" applyFont="1" applyFill="1" applyBorder="1" applyAlignment="1">
      <alignment horizontal="center" vertical="center"/>
    </xf>
    <xf numFmtId="167" fontId="9" fillId="11" borderId="2" xfId="10" applyFill="1">
      <alignment horizontal="center" vertical="center"/>
    </xf>
    <xf numFmtId="167" fontId="0" fillId="5" borderId="2" xfId="0" applyNumberFormat="1" applyFill="1" applyBorder="1" applyAlignment="1">
      <alignment horizontal="center" vertical="center"/>
    </xf>
    <xf numFmtId="167" fontId="5" fillId="5" borderId="2" xfId="0" applyNumberFormat="1" applyFont="1" applyFill="1" applyBorder="1" applyAlignment="1">
      <alignment horizontal="center" vertical="center"/>
    </xf>
    <xf numFmtId="167" fontId="9" fillId="10" borderId="2" xfId="10" applyFill="1">
      <alignment horizontal="center" vertical="center"/>
    </xf>
    <xf numFmtId="167" fontId="9" fillId="0" borderId="2" xfId="10">
      <alignment horizontal="center" vertical="center"/>
    </xf>
    <xf numFmtId="167" fontId="4" fillId="2" borderId="2" xfId="0" applyNumberFormat="1" applyFont="1" applyFill="1" applyBorder="1" applyAlignment="1">
      <alignment horizontal="left" vertical="center"/>
    </xf>
    <xf numFmtId="167" fontId="5" fillId="2" borderId="2" xfId="0" applyNumberFormat="1" applyFont="1" applyFill="1" applyBorder="1" applyAlignment="1">
      <alignment horizontal="center" vertical="center"/>
    </xf>
    <xf numFmtId="169" fontId="11" fillId="7" borderId="6" xfId="0" applyNumberFormat="1" applyFont="1" applyFill="1" applyBorder="1" applyAlignment="1">
      <alignment horizontal="center" vertical="center"/>
    </xf>
    <xf numFmtId="169" fontId="11" fillId="7" borderId="0" xfId="0" applyNumberFormat="1" applyFont="1" applyFill="1" applyAlignment="1">
      <alignment horizontal="center" vertical="center"/>
    </xf>
    <xf numFmtId="169" fontId="11" fillId="7" borderId="7" xfId="0" applyNumberFormat="1" applyFont="1" applyFill="1" applyBorder="1" applyAlignment="1">
      <alignment horizontal="center" vertical="center"/>
    </xf>
    <xf numFmtId="0" fontId="9" fillId="0" borderId="0" xfId="12" applyFill="1" applyBorder="1">
      <alignment horizontal="left" vertical="center" indent="2"/>
    </xf>
    <xf numFmtId="0" fontId="0" fillId="0" borderId="18" xfId="0" applyBorder="1"/>
    <xf numFmtId="0" fontId="0" fillId="0" borderId="19" xfId="0" applyBorder="1"/>
    <xf numFmtId="0" fontId="0" fillId="0" borderId="20" xfId="0" applyBorder="1"/>
    <xf numFmtId="0" fontId="0" fillId="0" borderId="21" xfId="0" applyBorder="1"/>
    <xf numFmtId="0" fontId="0" fillId="0" borderId="17" xfId="0" applyBorder="1"/>
    <xf numFmtId="0" fontId="0" fillId="0" borderId="22" xfId="0" applyBorder="1"/>
    <xf numFmtId="0" fontId="0" fillId="0" borderId="23" xfId="0" applyBorder="1"/>
    <xf numFmtId="0" fontId="0" fillId="0" borderId="24" xfId="0" applyBorder="1"/>
    <xf numFmtId="0" fontId="0" fillId="0" borderId="25" xfId="0" applyBorder="1"/>
    <xf numFmtId="0" fontId="37" fillId="0" borderId="0" xfId="0" applyFont="1"/>
    <xf numFmtId="0" fontId="0" fillId="0" borderId="0" xfId="0">
      <extLst>
        <ext xmlns:xfpb="http://schemas.microsoft.com/office/spreadsheetml/2022/featurepropertybag" uri="{C7286773-470A-42A8-94C5-96B5CB345126}">
          <xfpb:xfComplement i="0"/>
        </ext>
      </extLst>
    </xf>
    <xf numFmtId="9" fontId="0" fillId="0" borderId="0" xfId="0" applyNumberFormat="1"/>
    <xf numFmtId="0" fontId="9" fillId="45" borderId="2" xfId="12" applyFill="1">
      <alignment horizontal="left" vertical="center" indent="2"/>
    </xf>
    <xf numFmtId="0" fontId="9" fillId="45" borderId="2" xfId="11" applyFill="1">
      <alignment horizontal="center" vertical="center"/>
    </xf>
    <xf numFmtId="9" fontId="5" fillId="45" borderId="2" xfId="2" applyFont="1" applyFill="1" applyBorder="1" applyAlignment="1">
      <alignment horizontal="center" vertical="center"/>
    </xf>
    <xf numFmtId="167" fontId="9" fillId="45" borderId="2" xfId="10" applyFill="1">
      <alignment horizontal="center" vertical="center"/>
    </xf>
    <xf numFmtId="0" fontId="6" fillId="46" borderId="2" xfId="0" applyFont="1" applyFill="1" applyBorder="1" applyAlignment="1">
      <alignment horizontal="left" vertical="center" indent="1"/>
    </xf>
    <xf numFmtId="0" fontId="9" fillId="46" borderId="2" xfId="11" applyFill="1">
      <alignment horizontal="center" vertical="center"/>
    </xf>
    <xf numFmtId="9" fontId="5" fillId="46" borderId="2" xfId="2" applyFont="1" applyFill="1" applyBorder="1" applyAlignment="1">
      <alignment horizontal="center" vertical="center"/>
    </xf>
    <xf numFmtId="167" fontId="0" fillId="46" borderId="2" xfId="0" applyNumberFormat="1" applyFill="1" applyBorder="1" applyAlignment="1">
      <alignment horizontal="center" vertical="center"/>
    </xf>
    <xf numFmtId="167" fontId="5" fillId="46" borderId="2" xfId="0" applyNumberFormat="1" applyFont="1" applyFill="1" applyBorder="1" applyAlignment="1">
      <alignment horizontal="center" vertical="center"/>
    </xf>
    <xf numFmtId="0" fontId="22" fillId="48" borderId="0" xfId="0" applyFont="1" applyFill="1"/>
    <xf numFmtId="0" fontId="40" fillId="50" borderId="26" xfId="0" applyFont="1" applyFill="1" applyBorder="1"/>
    <xf numFmtId="0" fontId="22" fillId="51" borderId="0" xfId="0" applyFont="1" applyFill="1"/>
    <xf numFmtId="0" fontId="39" fillId="0" borderId="0" xfId="0" applyFont="1"/>
    <xf numFmtId="0" fontId="22" fillId="52" borderId="0" xfId="0" applyFont="1" applyFill="1"/>
    <xf numFmtId="170" fontId="0" fillId="0" borderId="0" xfId="0" applyNumberFormat="1"/>
    <xf numFmtId="170" fontId="39" fillId="50" borderId="0" xfId="0" applyNumberFormat="1" applyFont="1" applyFill="1"/>
    <xf numFmtId="170" fontId="40" fillId="50" borderId="26" xfId="0" applyNumberFormat="1" applyFont="1" applyFill="1" applyBorder="1"/>
    <xf numFmtId="170" fontId="39" fillId="50" borderId="26" xfId="0" applyNumberFormat="1" applyFont="1" applyFill="1" applyBorder="1"/>
    <xf numFmtId="167" fontId="6" fillId="8" borderId="2" xfId="0" applyNumberFormat="1" applyFont="1" applyFill="1" applyBorder="1" applyAlignment="1">
      <alignment horizontal="center" vertical="center"/>
    </xf>
    <xf numFmtId="0" fontId="39" fillId="50" borderId="26" xfId="0" applyFont="1" applyFill="1" applyBorder="1"/>
    <xf numFmtId="0" fontId="40" fillId="50" borderId="27" xfId="0" applyFont="1" applyFill="1" applyBorder="1"/>
    <xf numFmtId="170" fontId="39" fillId="50" borderId="27" xfId="0" applyNumberFormat="1" applyFont="1" applyFill="1" applyBorder="1"/>
    <xf numFmtId="0" fontId="6" fillId="8" borderId="2" xfId="11" applyFont="1" applyFill="1">
      <alignment horizontal="center" vertical="center"/>
    </xf>
    <xf numFmtId="167" fontId="23" fillId="8" borderId="2" xfId="0" applyNumberFormat="1" applyFont="1" applyFill="1" applyBorder="1" applyAlignment="1">
      <alignment horizontal="center" vertical="center"/>
    </xf>
    <xf numFmtId="168" fontId="0" fillId="7" borderId="4" xfId="0" applyNumberFormat="1" applyFill="1" applyBorder="1" applyAlignment="1">
      <alignment horizontal="left" vertical="center" wrapText="1" indent="1"/>
    </xf>
    <xf numFmtId="168" fontId="0" fillId="7" borderId="1" xfId="0" applyNumberFormat="1" applyFill="1" applyBorder="1" applyAlignment="1">
      <alignment horizontal="left" vertical="center" wrapText="1" indent="1"/>
    </xf>
    <xf numFmtId="168" fontId="0" fillId="7" borderId="5" xfId="0" applyNumberFormat="1" applyFill="1" applyBorder="1" applyAlignment="1">
      <alignment horizontal="left" vertical="center" wrapText="1" indent="1"/>
    </xf>
    <xf numFmtId="0" fontId="38" fillId="47" borderId="0" xfId="0" applyFont="1" applyFill="1" applyAlignment="1">
      <alignment horizontal="center"/>
    </xf>
    <xf numFmtId="0" fontId="38" fillId="49" borderId="0" xfId="0" applyFont="1" applyFill="1" applyAlignment="1">
      <alignment horizontal="center"/>
    </xf>
    <xf numFmtId="0" fontId="38" fillId="51" borderId="0" xfId="0" applyFont="1" applyFill="1" applyAlignment="1">
      <alignment horizontal="center"/>
    </xf>
    <xf numFmtId="0" fontId="38" fillId="53" borderId="0" xfId="0" applyFont="1" applyFill="1" applyAlignment="1">
      <alignment horizontal="center"/>
    </xf>
    <xf numFmtId="0" fontId="9" fillId="0" borderId="0" xfId="8" applyAlignment="1">
      <alignment horizontal="right" indent="1"/>
    </xf>
    <xf numFmtId="0" fontId="9" fillId="0" borderId="7" xfId="8" applyBorder="1" applyAlignment="1">
      <alignment horizontal="right" indent="1"/>
    </xf>
    <xf numFmtId="166" fontId="9" fillId="0" borderId="3" xfId="9" applyAlignment="1">
      <alignment horizontal="center" vertical="center"/>
    </xf>
  </cellXfs>
  <cellStyles count="54">
    <cellStyle name="20 % - Accent1" xfId="31" builtinId="30" customBuiltin="1"/>
    <cellStyle name="20 % - Accent2" xfId="35" builtinId="34" customBuiltin="1"/>
    <cellStyle name="20 % - Accent3" xfId="39" builtinId="38" customBuiltin="1"/>
    <cellStyle name="20 % - Accent4" xfId="43" builtinId="42" customBuiltin="1"/>
    <cellStyle name="20 % - Accent5" xfId="47" builtinId="46" customBuiltin="1"/>
    <cellStyle name="20 % - Accent6" xfId="51" builtinId="50" customBuiltin="1"/>
    <cellStyle name="40 % - Accent1" xfId="32" builtinId="31" customBuiltin="1"/>
    <cellStyle name="40 % - Accent2" xfId="36" builtinId="35" customBuiltin="1"/>
    <cellStyle name="40 % - Accent3" xfId="40" builtinId="39" customBuiltin="1"/>
    <cellStyle name="40 % - Accent4" xfId="44" builtinId="43" customBuiltin="1"/>
    <cellStyle name="40 % - Accent5" xfId="48" builtinId="47" customBuiltin="1"/>
    <cellStyle name="40 % - Accent6" xfId="52" builtinId="51" customBuiltin="1"/>
    <cellStyle name="60 % - Accent1" xfId="33" builtinId="32" customBuiltin="1"/>
    <cellStyle name="60 % - Accent2" xfId="37" builtinId="36" customBuiltin="1"/>
    <cellStyle name="60 % - Accent3" xfId="41" builtinId="40" customBuiltin="1"/>
    <cellStyle name="60 % - Accent4" xfId="45" builtinId="44" customBuiltin="1"/>
    <cellStyle name="60 % - Accent5" xfId="49" builtinId="48" customBuiltin="1"/>
    <cellStyle name="60 %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Avertissement" xfId="26" builtinId="11" customBuiltin="1"/>
    <cellStyle name="Calcul" xfId="23" builtinId="22" customBuiltin="1"/>
    <cellStyle name="Cellule liée" xfId="24" builtinId="24" customBuiltin="1"/>
    <cellStyle name="Commentaire" xfId="27" builtinId="10" customBuiltin="1"/>
    <cellStyle name="Date" xfId="10" xr:uid="{229918B6-DD13-4F5A-97B9-305F7E002AA3}"/>
    <cellStyle name="Début du projet" xfId="9" xr:uid="{8EB8A09A-C31C-40A3-B2C1-9449520178B8}"/>
    <cellStyle name="Entrée" xfId="21" builtinId="20" customBuiltin="1"/>
    <cellStyle name="Insatisfaisant" xfId="19" builtinId="27" customBuiltin="1"/>
    <cellStyle name="Lien hypertexte" xfId="1" builtinId="8" customBuiltin="1"/>
    <cellStyle name="Lien hypertexte visité" xfId="13" builtinId="9" customBuiltin="1"/>
    <cellStyle name="Milliers" xfId="4" builtinId="3" customBuiltin="1"/>
    <cellStyle name="Milliers [0]" xfId="14" builtinId="6" customBuiltin="1"/>
    <cellStyle name="Monétaire" xfId="15" builtinId="4" customBuiltin="1"/>
    <cellStyle name="Monétaire [0]" xfId="16" builtinId="7" customBuiltin="1"/>
    <cellStyle name="Neutre" xfId="20" builtinId="28" customBuiltin="1"/>
    <cellStyle name="Nom" xfId="11" xr:uid="{B2D3C1EE-6B41-4801-AAFC-C2274E49E503}"/>
    <cellStyle name="Normal" xfId="0" builtinId="0" customBuiltin="1"/>
    <cellStyle name="Pourcentage" xfId="2" builtinId="5" customBuiltin="1"/>
    <cellStyle name="Satisfaisant" xfId="18" builtinId="26" customBuiltin="1"/>
    <cellStyle name="Sortie" xfId="22" builtinId="21" customBuiltin="1"/>
    <cellStyle name="Tâche" xfId="12" xr:uid="{6391D789-272B-4DD2-9BF3-2CDCF610FA41}"/>
    <cellStyle name="Texte explicatif" xfId="28" builtinId="53" customBuiltin="1"/>
    <cellStyle name="Titre" xfId="5" builtinId="15" customBuiltin="1"/>
    <cellStyle name="Titre 1" xfId="6" builtinId="16" customBuiltin="1"/>
    <cellStyle name="Titre 2" xfId="7" builtinId="17" customBuiltin="1"/>
    <cellStyle name="Titre 3" xfId="8" builtinId="18" customBuiltin="1"/>
    <cellStyle name="Titre 4" xfId="17" builtinId="19" customBuiltin="1"/>
    <cellStyle name="Total" xfId="29" builtinId="25" customBuiltin="1"/>
    <cellStyle name="Vérification" xfId="25" builtinId="23" customBuiltin="1"/>
    <cellStyle name="zTexteMasqué" xfId="3" xr:uid="{26E66EE6-E33F-4D77-BAE4-0FB4F5BBF673}"/>
  </cellStyles>
  <dxfs count="40">
    <dxf>
      <extLst>
        <ext xmlns:xfpb="http://schemas.microsoft.com/office/spreadsheetml/2022/featurepropertybag" uri="{0417FA29-78FA-4A13-93AC-8FF0FAFDF519}">
          <xfpb:DXFComplement i="0"/>
        </ext>
      </extLst>
    </dxf>
    <dxf>
      <extLst>
        <ext xmlns:xfpb="http://schemas.microsoft.com/office/spreadsheetml/2022/featurepropertybag" uri="{0417FA29-78FA-4A13-93AC-8FF0FAFDF519}">
          <xfpb:DXFComplement i="0"/>
        </ext>
      </extLst>
    </dxf>
    <dxf>
      <extLst>
        <ext xmlns:xfpb="http://schemas.microsoft.com/office/spreadsheetml/2022/featurepropertybag" uri="{0417FA29-78FA-4A13-93AC-8FF0FAFDF519}">
          <xfpb:DXFComplement i="0"/>
        </ext>
      </extLst>
    </dxf>
    <dxf>
      <extLst>
        <ext xmlns:xfpb="http://schemas.microsoft.com/office/spreadsheetml/2022/featurepropertybag" uri="{0417FA29-78FA-4A13-93AC-8FF0FAFDF519}">
          <xfpb:DXFComplement i="0"/>
        </ext>
      </extLst>
    </dxf>
    <dxf>
      <numFmt numFmtId="170" formatCode="_([$€-2]\ * #,##0.00_);_([$€-2]\ * \(#,##0.00\);_([$€-2]\ * &quot;-&quot;??_);_(@_)"/>
    </dxf>
    <dxf>
      <font>
        <color theme="0"/>
      </font>
      <fill>
        <patternFill patternType="solid">
          <fgColor indexed="64"/>
          <bgColor theme="7" tint="0.39997558519241921"/>
        </patternFill>
      </fill>
    </dxf>
    <dxf>
      <numFmt numFmtId="170" formatCode="_([$€-2]\ * #,##0.00_);_([$€-2]\ * \(#,##0.00\);_([$€-2]\ * &quot;-&quot;??_);_(@_)"/>
    </dxf>
    <dxf>
      <font>
        <color theme="0"/>
      </font>
      <fill>
        <patternFill patternType="solid">
          <fgColor indexed="64"/>
          <bgColor theme="3" tint="0.39997558519241921"/>
        </patternFill>
      </fill>
    </dxf>
    <dxf>
      <numFmt numFmtId="170" formatCode="_([$€-2]\ * #,##0.00_);_([$€-2]\ * \(#,##0.00\);_([$€-2]\ * &quot;-&quot;??_);_(@_)"/>
    </dxf>
    <dxf>
      <font>
        <color theme="0"/>
      </font>
      <fill>
        <patternFill patternType="solid">
          <fgColor indexed="64"/>
          <bgColor theme="9" tint="-0.249977111117893"/>
        </patternFill>
      </fill>
    </dxf>
    <dxf>
      <numFmt numFmtId="170" formatCode="_([$€-2]\ * #,##0.00_);_([$€-2]\ * \(#,##0.00\);_([$€-2]\ * &quot;-&quot;??_);_(@_)"/>
    </dxf>
    <dxf>
      <font>
        <sz val="18"/>
      </font>
    </dxf>
    <dxf>
      <font>
        <sz val="18"/>
      </font>
    </dxf>
    <dxf>
      <font>
        <sz val="18"/>
      </font>
    </dxf>
    <dxf>
      <font>
        <sz val="18"/>
      </font>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13" formatCode="0%"/>
    </dxf>
    <dxf>
      <numFmt numFmtId="13" formatCode="0%"/>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ListeTâches" pivot="0" count="9" xr9:uid="{00000000-0011-0000-FFFF-FFFF00000000}">
      <tableStyleElement type="wholeTable" dxfId="39"/>
      <tableStyleElement type="headerRow" dxfId="38"/>
      <tableStyleElement type="totalRow" dxfId="37"/>
      <tableStyleElement type="firstColumn" dxfId="36"/>
      <tableStyleElement type="lastColumn" dxfId="35"/>
      <tableStyleElement type="firstRowStripe" dxfId="34"/>
      <tableStyleElement type="secondRowStripe" dxfId="33"/>
      <tableStyleElement type="firstColumnStripe" dxfId="32"/>
      <tableStyleElement type="secondColumnStripe" dxfId="3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F475"/>
      <color rgb="FFFFF58C"/>
      <color rgb="FFFEFFB0"/>
      <color rgb="FFF5D45F"/>
      <color rgb="FFFCEC74"/>
      <color rgb="FFF6C922"/>
      <color rgb="FF215881"/>
      <color rgb="FF42648A"/>
      <color rgb="FF96969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400"/>
              <a:t>Répartition des phases du projet</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Maquette!$C$1</c:f>
              <c:strCache>
                <c:ptCount val="1"/>
                <c:pt idx="0">
                  <c:v>Prop</c:v>
                </c:pt>
              </c:strCache>
            </c:strRef>
          </c:tx>
          <c:dPt>
            <c:idx val="0"/>
            <c:bubble3D val="0"/>
            <c:spPr>
              <a:solidFill>
                <a:schemeClr val="tx2">
                  <a:lumMod val="40000"/>
                  <a:lumOff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0655-4389-B3D8-472AB8B45065}"/>
              </c:ext>
            </c:extLst>
          </c:dPt>
          <c:dPt>
            <c:idx val="1"/>
            <c:bubble3D val="0"/>
            <c:spPr>
              <a:solidFill>
                <a:schemeClr val="accent2">
                  <a:lumMod val="60000"/>
                  <a:lumOff val="4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0655-4389-B3D8-472AB8B4506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0655-4389-B3D8-472AB8B45065}"/>
              </c:ext>
            </c:extLst>
          </c:dPt>
          <c:dPt>
            <c:idx val="3"/>
            <c:bubble3D val="0"/>
            <c:spPr>
              <a:solidFill>
                <a:schemeClr val="accent4">
                  <a:lumMod val="60000"/>
                  <a:lumOff val="4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0655-4389-B3D8-472AB8B45065}"/>
              </c:ext>
            </c:extLst>
          </c:dPt>
          <c:dPt>
            <c:idx val="4"/>
            <c:bubble3D val="0"/>
            <c:spPr>
              <a:solidFill>
                <a:srgbClr val="FFC000"/>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0655-4389-B3D8-472AB8B45065}"/>
              </c:ext>
            </c:extLst>
          </c:dPt>
          <c:dLbls>
            <c:dLbl>
              <c:idx val="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extLst>
                <c:ext xmlns:c15="http://schemas.microsoft.com/office/drawing/2012/chart" uri="{CE6537A1-D6FC-4f65-9D91-7224C49458BB}">
                  <c15:layout>
                    <c:manualLayout>
                      <c:w val="3.4064760401615081E-2"/>
                      <c:h val="4.7518295507179252E-2"/>
                    </c:manualLayout>
                  </c15:layout>
                </c:ext>
                <c:ext xmlns:c16="http://schemas.microsoft.com/office/drawing/2014/chart" uri="{C3380CC4-5D6E-409C-BE32-E72D297353CC}">
                  <c16:uniqueId val="{00000002-0655-4389-B3D8-472AB8B45065}"/>
                </c:ext>
              </c:extLst>
            </c:dLbl>
            <c:dLbl>
              <c:idx val="1"/>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extLst>
                <c:ext xmlns:c15="http://schemas.microsoft.com/office/drawing/2012/chart" uri="{CE6537A1-D6FC-4f65-9D91-7224C49458BB}">
                  <c15:layout>
                    <c:manualLayout>
                      <c:w val="5.7264370209752481E-2"/>
                      <c:h val="6.7686362734069999E-2"/>
                    </c:manualLayout>
                  </c15:layout>
                </c:ext>
                <c:ext xmlns:c16="http://schemas.microsoft.com/office/drawing/2014/chart" uri="{C3380CC4-5D6E-409C-BE32-E72D297353CC}">
                  <c16:uniqueId val="{00000003-0655-4389-B3D8-472AB8B45065}"/>
                </c:ext>
              </c:extLst>
            </c:dLbl>
            <c:dLbl>
              <c:idx val="2"/>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extLst>
                <c:ext xmlns:c15="http://schemas.microsoft.com/office/drawing/2012/chart" uri="{CE6537A1-D6FC-4f65-9D91-7224C49458BB}">
                  <c15:layout>
                    <c:manualLayout>
                      <c:w val="5.9611610283111703E-2"/>
                      <c:h val="6.544546637552659E-2"/>
                    </c:manualLayout>
                  </c15:layout>
                </c:ext>
                <c:ext xmlns:c16="http://schemas.microsoft.com/office/drawing/2014/chart" uri="{C3380CC4-5D6E-409C-BE32-E72D297353CC}">
                  <c16:uniqueId val="{00000004-0655-4389-B3D8-472AB8B45065}"/>
                </c:ext>
              </c:extLst>
            </c:dLbl>
            <c:dLbl>
              <c:idx val="3"/>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extLst>
                <c:ext xmlns:c15="http://schemas.microsoft.com/office/drawing/2012/chart" uri="{CE6537A1-D6FC-4f65-9D91-7224C49458BB}">
                  <c15:layout>
                    <c:manualLayout>
                      <c:w val="4.6953432517246978E-2"/>
                      <c:h val="6.3204570016983166E-2"/>
                    </c:manualLayout>
                  </c15:layout>
                </c:ext>
                <c:ext xmlns:c16="http://schemas.microsoft.com/office/drawing/2014/chart" uri="{C3380CC4-5D6E-409C-BE32-E72D297353CC}">
                  <c16:uniqueId val="{00000005-0655-4389-B3D8-472AB8B45065}"/>
                </c:ext>
              </c:extLst>
            </c:dLbl>
            <c:dLbl>
              <c:idx val="4"/>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extLst>
                <c:ext xmlns:c15="http://schemas.microsoft.com/office/drawing/2012/chart" uri="{CE6537A1-D6FC-4f65-9D91-7224C49458BB}">
                  <c15:layout>
                    <c:manualLayout>
                      <c:w val="4.4375698094120591E-2"/>
                      <c:h val="5.6481880941352917E-2"/>
                    </c:manualLayout>
                  </c15:layout>
                </c:ext>
                <c:ext xmlns:c16="http://schemas.microsoft.com/office/drawing/2014/chart" uri="{C3380CC4-5D6E-409C-BE32-E72D297353CC}">
                  <c16:uniqueId val="{00000006-0655-4389-B3D8-472AB8B45065}"/>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multiLvlStrRef>
              <c:f>Maquette!$A$2:$B$7</c:f>
              <c:multiLvlStrCache>
                <c:ptCount val="5"/>
                <c:lvl>
                  <c:pt idx="0">
                    <c:v>Gestion de projet</c:v>
                  </c:pt>
                  <c:pt idx="1">
                    <c:v>Mise en place du matériel réseau</c:v>
                  </c:pt>
                  <c:pt idx="2">
                    <c:v>Installation et configuration des serveurs</c:v>
                  </c:pt>
                  <c:pt idx="3">
                    <c:v>Déploiement des postes clients</c:v>
                  </c:pt>
                  <c:pt idx="4">
                    <c:v>Phase de test</c:v>
                  </c:pt>
                </c:lvl>
                <c:lvl>
                  <c:pt idx="0">
                    <c:v>1</c:v>
                  </c:pt>
                  <c:pt idx="1">
                    <c:v>2</c:v>
                  </c:pt>
                  <c:pt idx="2">
                    <c:v>3</c:v>
                  </c:pt>
                  <c:pt idx="3">
                    <c:v>4</c:v>
                  </c:pt>
                  <c:pt idx="4">
                    <c:v>5</c:v>
                  </c:pt>
                </c:lvl>
              </c:multiLvlStrCache>
            </c:multiLvlStrRef>
          </c:cat>
          <c:val>
            <c:numRef>
              <c:f>Maquette!$C$2:$C$7</c:f>
              <c:numCache>
                <c:formatCode>0%</c:formatCode>
                <c:ptCount val="5"/>
                <c:pt idx="0">
                  <c:v>3.6999999999999998E-2</c:v>
                </c:pt>
                <c:pt idx="1">
                  <c:v>0.26</c:v>
                </c:pt>
                <c:pt idx="2">
                  <c:v>0.37</c:v>
                </c:pt>
                <c:pt idx="3">
                  <c:v>0.26</c:v>
                </c:pt>
                <c:pt idx="4">
                  <c:v>7.0000000000000007E-2</c:v>
                </c:pt>
              </c:numCache>
            </c:numRef>
          </c:val>
          <c:extLst>
            <c:ext xmlns:c16="http://schemas.microsoft.com/office/drawing/2014/chart" uri="{C3380CC4-5D6E-409C-BE32-E72D297353CC}">
              <c16:uniqueId val="{00000000-0655-4389-B3D8-472AB8B4506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xdr:from>
      <xdr:col>3</xdr:col>
      <xdr:colOff>23811</xdr:colOff>
      <xdr:row>0</xdr:row>
      <xdr:rowOff>0</xdr:rowOff>
    </xdr:from>
    <xdr:to>
      <xdr:col>19</xdr:col>
      <xdr:colOff>161925</xdr:colOff>
      <xdr:row>29</xdr:row>
      <xdr:rowOff>142875</xdr:rowOff>
    </xdr:to>
    <xdr:graphicFrame macro="">
      <xdr:nvGraphicFramePr>
        <xdr:cNvPr id="3" name="Graphique 2">
          <a:extLst>
            <a:ext uri="{FF2B5EF4-FFF2-40B4-BE49-F238E27FC236}">
              <a16:creationId xmlns:a16="http://schemas.microsoft.com/office/drawing/2014/main" id="{02EE704E-80C1-4960-ABF4-91BC362368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Image 1" descr="Logo Vertex42">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DXFComplements" extRef="D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E521569-E9F9-4252-AD96-A4D5866B1C47}" name="Tableau9" displayName="Tableau9" ref="A1:C7" totalsRowCount="1">
  <autoFilter ref="A1:C6" xr:uid="{5E521569-E9F9-4252-AD96-A4D5866B1C47}"/>
  <tableColumns count="3">
    <tableColumn id="1" xr3:uid="{E959B0FE-2CFE-4BD4-B4F6-2216D9F087D3}" name="Numéro Étape"/>
    <tableColumn id="2" xr3:uid="{8DD0FF17-2B39-4D8C-A4C1-ADA4F098A29D}" name="Tâche"/>
    <tableColumn id="3" xr3:uid="{84CE9A38-B1E7-46E7-AEDC-A52FCF9C6624}" name="Prop" dataDxfId="23" totalsRowDxfId="2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88B340A-CA36-443A-8819-FF45E54B6EAD}" name="Tableau46" displayName="Tableau46" ref="A1:B50" totalsRowShown="0">
  <autoFilter ref="A1:B50" xr:uid="{F88B340A-CA36-443A-8819-FF45E54B6EAD}"/>
  <tableColumns count="2">
    <tableColumn id="1" xr3:uid="{BC7C2EBE-FDD7-4094-A83B-E26E69554A55}" name="Chose à faire"/>
    <tableColumn id="2" xr3:uid="{D491CA94-A2F5-4722-89F3-78A6CF3BE294}" name="Etat" dataDxfId="2"/>
  </tableColumns>
  <tableStyleInfo name="TableStyleMedium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109495-D754-4B78-BBC1-CA9F590B6D2A}" name="Tableau467" displayName="Tableau467" ref="A1:B50" totalsRowShown="0">
  <autoFilter ref="A1:B50" xr:uid="{2B109495-D754-4B78-BBC1-CA9F590B6D2A}"/>
  <tableColumns count="2">
    <tableColumn id="1" xr3:uid="{CFA00754-6459-4F3F-91E8-3356FEE4F4F8}" name="Chose à faire"/>
    <tableColumn id="2" xr3:uid="{915A54F1-D67C-47ED-8F2E-5B9E6FCAFAAB}" name="Etat" dataDxfId="1"/>
  </tableColumns>
  <tableStyleInfo name="TableStyleMedium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A0D4FD3-C973-4521-8FAC-613A1C1420A4}" name="Tableau4678" displayName="Tableau4678" ref="A1:B50" totalsRowShown="0">
  <autoFilter ref="A1:B50" xr:uid="{CA0D4FD3-C973-4521-8FAC-613A1C1420A4}"/>
  <tableColumns count="2">
    <tableColumn id="1" xr3:uid="{A3E9E512-2666-4A7E-A66D-408395DF4BB0}" name="Chose à faire"/>
    <tableColumn id="2" xr3:uid="{5346E9CE-1775-4D4F-8652-011390CF9923}" name="Etat" dataDxfId="0"/>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95815DB-465A-49E6-AC25-F2A87E1E29B5}" name="Tableau2" displayName="Tableau2" ref="A1:E8" totalsRowShown="0">
  <autoFilter ref="A1:E8" xr:uid="{895815DB-465A-49E6-AC25-F2A87E1E29B5}"/>
  <tableColumns count="5">
    <tableColumn id="1" xr3:uid="{6AED7D04-6CD7-4EC2-B123-8993F5DF3EF0}" name="VLAN ID"/>
    <tableColumn id="2" xr3:uid="{AC427B46-0272-4ADE-9F0D-140E1E90D846}" name="Description"/>
    <tableColumn id="3" xr3:uid="{1C0C2E25-B534-432D-8902-F71EDD4B84F5}" name="Adressage Réseau"/>
    <tableColumn id="4" xr3:uid="{F88A6756-6FCD-49CA-8889-610C30A414DE}" name="Masque"/>
    <tableColumn id="5" xr3:uid="{29621F30-C23E-4A3F-A1EC-6497F508B722}" name="Hôtes max"/>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1EC34D7-BFD6-4FDB-BFEB-0C21B19963A1}" name="Tableau1" displayName="Tableau1" ref="A1:D10" totalsRowShown="0" headerRowDxfId="22" headerRowBorderDxfId="20" tableBorderDxfId="21" totalsRowBorderDxfId="19">
  <autoFilter ref="A1:D10" xr:uid="{11EC34D7-BFD6-4FDB-BFEB-0C21B19963A1}"/>
  <tableColumns count="4">
    <tableColumn id="1" xr3:uid="{6509009C-4E23-4F9C-A422-0E5CC8AD98A9}" name="Type" dataDxfId="18"/>
    <tableColumn id="2" xr3:uid="{029074BD-4143-40A2-87C9-4516581906C7}" name="Choix 1" dataDxfId="17"/>
    <tableColumn id="3" xr3:uid="{A97FA2C8-71BC-491B-B6F4-16DA33CE1442}" name="Choix 2" dataDxfId="16"/>
    <tableColumn id="4" xr3:uid="{A40E40D6-EEF6-4A29-9201-DA447CFE46F8}" name="Choix 3" dataDxfId="1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0C158BE-E7EB-4268-97B7-430F13E032E3}" name="Tableau3" displayName="Tableau3" ref="A1:B8" totalsRowShown="0" headerRowDxfId="14" dataDxfId="13">
  <autoFilter ref="A1:B8" xr:uid="{20C158BE-E7EB-4268-97B7-430F13E032E3}"/>
  <tableColumns count="2">
    <tableColumn id="1" xr3:uid="{338F86FA-7623-4EC4-9729-C996A6B7F049}" name="Colonne1" dataDxfId="12"/>
    <tableColumn id="2" xr3:uid="{E1797463-2641-4F18-859E-75195B469D98}" name="Colonne2" dataDxfId="1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E7A5EBB-9167-4D9F-AE32-1144503C8DE5}" name="Tableau8" displayName="Tableau8" ref="A2:D6" totalsRowShown="0">
  <autoFilter ref="A2:D6" xr:uid="{5E7A5EBB-9167-4D9F-AE32-1144503C8DE5}"/>
  <tableColumns count="4">
    <tableColumn id="1" xr3:uid="{44A67FEC-7A2C-43E2-841C-120CAD56B215}" name="Licence"/>
    <tableColumn id="2" xr3:uid="{1A86E184-1ED9-4936-B0A1-EEBCB85839A2}" name="Prix Unitaire"/>
    <tableColumn id="3" xr3:uid="{B9033EC8-8925-489E-AB07-165E6D96472C}" name="Quantité"/>
    <tableColumn id="4" xr3:uid="{A0F857A3-BFE6-4DD0-84D0-D6EC14FC9FF4}" name="Total" dataDxfId="10">
      <calculatedColumnFormula>B3*C3</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2592A75-F951-42DC-8108-D88314AE6A89}" name="Tableau811" displayName="Tableau811" ref="F2:I12" totalsRowShown="0" headerRowDxfId="9">
  <autoFilter ref="F2:I12" xr:uid="{E2592A75-F951-42DC-8108-D88314AE6A89}"/>
  <tableColumns count="4">
    <tableColumn id="1" xr3:uid="{2E5A311E-79C3-4907-85E2-04F83044F710}" name="Nom"/>
    <tableColumn id="2" xr3:uid="{CA6C25F1-5606-467D-A57C-36786F5E71E6}" name="Prix Unitaire"/>
    <tableColumn id="3" xr3:uid="{EEE34768-8AD8-425B-8993-0CDB4CDAD701}" name="Quantité"/>
    <tableColumn id="4" xr3:uid="{68FC1911-B94A-4835-946A-D20785E376A5}" name="Total" dataDxfId="8">
      <calculatedColumnFormula>G3*H3</calculatedColumnFormula>
    </tableColumn>
  </tableColumns>
  <tableStyleInfo name="TableStyleLight2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42A4133-505F-4B7A-B9FE-E937B03387CB}" name="Tableau81112" displayName="Tableau81112" ref="K2:N6" totalsRowShown="0" headerRowDxfId="7">
  <autoFilter ref="K2:N6" xr:uid="{042A4133-505F-4B7A-B9FE-E937B03387CB}"/>
  <tableColumns count="4">
    <tableColumn id="1" xr3:uid="{2B46B649-C932-4B36-87CB-683A867487B3}" name="Nom"/>
    <tableColumn id="2" xr3:uid="{5AAFDF3F-2DE5-4B79-9C07-C8DE67492404}" name="Prix Unitaire"/>
    <tableColumn id="3" xr3:uid="{3EE73D3F-5DD4-4D9A-AF7B-60683B3B02E8}" name="Quantité"/>
    <tableColumn id="4" xr3:uid="{75429ED4-FB04-481B-914F-DAEF7937DBCD}" name="Total" dataDxfId="6">
      <calculatedColumnFormula>SUM(Tableau81112[[#This Row],[Prix Unitaire]]+Tableau81112[[#This Row],[Quantité]])</calculatedColumnFormula>
    </tableColumn>
  </tableColumns>
  <tableStyleInfo name="TableStyleLight2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F926470-95EB-4E83-AB21-955016ADE8F4}" name="Tableau8111213" displayName="Tableau8111213" ref="P2:S8" totalsRowShown="0" headerRowDxfId="5">
  <autoFilter ref="P2:S8" xr:uid="{2F926470-95EB-4E83-AB21-955016ADE8F4}"/>
  <tableColumns count="4">
    <tableColumn id="1" xr3:uid="{5AC6FF49-22CC-4E07-824A-A5B687C3AF8A}" name="Nom"/>
    <tableColumn id="2" xr3:uid="{DACD64C9-C84A-45AC-8266-24DFF44B6A36}" name="Prix Unitaire"/>
    <tableColumn id="3" xr3:uid="{FA0D7C0D-658A-4BF5-87D2-4D90C6A031B0}" name="Quantité"/>
    <tableColumn id="4" xr3:uid="{9AE71478-52A0-48C5-8773-B3703DC2EF55}" name="Total" dataDxfId="4">
      <calculatedColumnFormula>SUM(Tableau8111213[[#This Row],[Prix Unitaire]]+Tableau8111213[[#This Row],[Quantité]])</calculatedColumnFormula>
    </tableColumn>
  </tableColumns>
  <tableStyleInfo name="TableStyleMedium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1BE8653-6D23-4D77-B8B5-5564D6BB7373}" name="Tableau4" displayName="Tableau4" ref="A1:B8" totalsRowShown="0">
  <autoFilter ref="A1:B8" xr:uid="{F1BE8653-6D23-4D77-B8B5-5564D6BB7373}"/>
  <tableColumns count="2">
    <tableColumn id="1" xr3:uid="{8BB86CDF-C3C2-481C-94EE-7F70EC75315D}" name="Chose à faire"/>
    <tableColumn id="2" xr3:uid="{F23E183A-EA79-4EEA-A554-674249B8A15B}" name="Etat"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1.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_rels/sheet7.xml.rels><?xml version="1.0" encoding="UTF-8" standalone="yes"?>
<Relationships xmlns="http://schemas.openxmlformats.org/package/2006/relationships"><Relationship Id="rId1" Type="http://schemas.openxmlformats.org/officeDocument/2006/relationships/table" Target="../tables/table9.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R40"/>
  <sheetViews>
    <sheetView showGridLines="0" showRuler="0" zoomScale="85" zoomScaleNormal="85" zoomScalePageLayoutView="70" workbookViewId="0">
      <pane ySplit="6" topLeftCell="A8" activePane="bottomLeft" state="frozen"/>
      <selection pane="bottomLeft" activeCell="BT35" sqref="BT35"/>
    </sheetView>
  </sheetViews>
  <sheetFormatPr defaultColWidth="9.140625" defaultRowHeight="30" customHeight="1"/>
  <cols>
    <col min="1" max="1" width="2.7109375" style="45" customWidth="1"/>
    <col min="2" max="2" width="48" customWidth="1"/>
    <col min="3" max="3" width="13.42578125" customWidth="1"/>
    <col min="4" max="4" width="15.28515625" bestFit="1" customWidth="1"/>
    <col min="5" max="5" width="9.7109375" bestFit="1" customWidth="1"/>
    <col min="6" max="6" width="12.85546875" bestFit="1" customWidth="1"/>
    <col min="7" max="7" width="9.5703125" style="5" bestFit="1" customWidth="1"/>
    <col min="8" max="8" width="9.5703125" bestFit="1" customWidth="1"/>
    <col min="9" max="9" width="2.7109375" customWidth="1"/>
    <col min="10" max="10" width="9.5703125" hidden="1" customWidth="1"/>
    <col min="11" max="66" width="2.5703125" customWidth="1"/>
    <col min="70" max="70" width="50.5703125" bestFit="1" customWidth="1"/>
    <col min="71" max="71" width="50.85546875" customWidth="1"/>
    <col min="72" max="72" width="10.28515625"/>
  </cols>
  <sheetData>
    <row r="1" spans="1:70" ht="30" customHeight="1">
      <c r="A1" s="46" t="s">
        <v>0</v>
      </c>
      <c r="B1" s="49" t="s">
        <v>1</v>
      </c>
      <c r="C1" s="49"/>
      <c r="D1" s="49"/>
      <c r="E1" s="1"/>
      <c r="F1" s="2"/>
      <c r="G1" s="4"/>
      <c r="H1" s="34"/>
      <c r="J1" s="2"/>
      <c r="K1" s="66"/>
    </row>
    <row r="2" spans="1:70" ht="30" customHeight="1">
      <c r="A2" s="45" t="s">
        <v>2</v>
      </c>
      <c r="B2" s="50"/>
      <c r="C2" s="50"/>
      <c r="D2" s="50"/>
      <c r="E2" s="129" t="s">
        <v>3</v>
      </c>
      <c r="F2" s="130"/>
      <c r="G2" s="131">
        <v>45938</v>
      </c>
      <c r="H2" s="131"/>
      <c r="K2" s="67"/>
    </row>
    <row r="3" spans="1:70" ht="30" customHeight="1">
      <c r="A3" s="45" t="s">
        <v>4</v>
      </c>
      <c r="B3" s="51" t="s">
        <v>5</v>
      </c>
      <c r="C3" s="51"/>
      <c r="D3" s="51"/>
      <c r="F3" t="s">
        <v>6</v>
      </c>
      <c r="G3" s="131" t="s">
        <v>7</v>
      </c>
      <c r="H3" s="131"/>
    </row>
    <row r="4" spans="1:70" ht="30" customHeight="1">
      <c r="A4" s="46" t="s">
        <v>8</v>
      </c>
      <c r="B4" s="85"/>
      <c r="C4" s="85"/>
      <c r="D4" s="85"/>
      <c r="E4" s="129" t="s">
        <v>9</v>
      </c>
      <c r="F4" s="130"/>
      <c r="G4" s="7">
        <v>1</v>
      </c>
      <c r="K4" s="122">
        <f>K5</f>
        <v>45936</v>
      </c>
      <c r="L4" s="123"/>
      <c r="M4" s="123"/>
      <c r="N4" s="123"/>
      <c r="O4" s="123"/>
      <c r="P4" s="123"/>
      <c r="Q4" s="124"/>
      <c r="R4" s="122">
        <f>R5</f>
        <v>45943</v>
      </c>
      <c r="S4" s="123"/>
      <c r="T4" s="123"/>
      <c r="U4" s="123"/>
      <c r="V4" s="123"/>
      <c r="W4" s="123"/>
      <c r="X4" s="124"/>
      <c r="Y4" s="122">
        <f>Y5</f>
        <v>45950</v>
      </c>
      <c r="Z4" s="123"/>
      <c r="AA4" s="123"/>
      <c r="AB4" s="123"/>
      <c r="AC4" s="123"/>
      <c r="AD4" s="123"/>
      <c r="AE4" s="124"/>
      <c r="AF4" s="122">
        <f>AF5</f>
        <v>45957</v>
      </c>
      <c r="AG4" s="123"/>
      <c r="AH4" s="123"/>
      <c r="AI4" s="123"/>
      <c r="AJ4" s="123"/>
      <c r="AK4" s="123"/>
      <c r="AL4" s="124"/>
      <c r="AM4" s="122">
        <f>AM5</f>
        <v>45964</v>
      </c>
      <c r="AN4" s="123"/>
      <c r="AO4" s="123"/>
      <c r="AP4" s="123"/>
      <c r="AQ4" s="123"/>
      <c r="AR4" s="123"/>
      <c r="AS4" s="124"/>
      <c r="AT4" s="122">
        <f>AT5</f>
        <v>45971</v>
      </c>
      <c r="AU4" s="123"/>
      <c r="AV4" s="123"/>
      <c r="AW4" s="123"/>
      <c r="AX4" s="123"/>
      <c r="AY4" s="123"/>
      <c r="AZ4" s="124"/>
      <c r="BA4" s="122">
        <f>BA5</f>
        <v>45978</v>
      </c>
      <c r="BB4" s="123"/>
      <c r="BC4" s="123"/>
      <c r="BD4" s="123"/>
      <c r="BE4" s="123"/>
      <c r="BF4" s="123"/>
      <c r="BG4" s="124"/>
      <c r="BH4" s="122">
        <f>BH5</f>
        <v>45985</v>
      </c>
      <c r="BI4" s="123"/>
      <c r="BJ4" s="123"/>
      <c r="BK4" s="123"/>
      <c r="BL4" s="123"/>
      <c r="BM4" s="123"/>
      <c r="BN4" s="124"/>
    </row>
    <row r="5" spans="1:70" ht="15" customHeight="1">
      <c r="A5" s="46" t="s">
        <v>10</v>
      </c>
      <c r="B5" s="65"/>
      <c r="C5" s="65"/>
      <c r="D5" s="65"/>
      <c r="E5" s="65"/>
      <c r="F5" s="65"/>
      <c r="G5" s="65"/>
      <c r="H5" s="65"/>
      <c r="I5" s="65"/>
      <c r="K5" s="82">
        <f>Début_Projet-WEEKDAY(Début_Projet,1)+2+7*(Semaine_Affichage-1)</f>
        <v>45936</v>
      </c>
      <c r="L5" s="83">
        <f>K5+1</f>
        <v>45937</v>
      </c>
      <c r="M5" s="83">
        <f t="shared" ref="M5:AZ5" si="0">L5+1</f>
        <v>45938</v>
      </c>
      <c r="N5" s="83">
        <f t="shared" si="0"/>
        <v>45939</v>
      </c>
      <c r="O5" s="83">
        <f t="shared" si="0"/>
        <v>45940</v>
      </c>
      <c r="P5" s="83">
        <f t="shared" si="0"/>
        <v>45941</v>
      </c>
      <c r="Q5" s="84">
        <f t="shared" si="0"/>
        <v>45942</v>
      </c>
      <c r="R5" s="82">
        <f>Q5+1</f>
        <v>45943</v>
      </c>
      <c r="S5" s="83">
        <f>R5+1</f>
        <v>45944</v>
      </c>
      <c r="T5" s="83">
        <f t="shared" si="0"/>
        <v>45945</v>
      </c>
      <c r="U5" s="83">
        <f t="shared" si="0"/>
        <v>45946</v>
      </c>
      <c r="V5" s="83">
        <f t="shared" si="0"/>
        <v>45947</v>
      </c>
      <c r="W5" s="83">
        <f t="shared" si="0"/>
        <v>45948</v>
      </c>
      <c r="X5" s="84">
        <f t="shared" si="0"/>
        <v>45949</v>
      </c>
      <c r="Y5" s="82">
        <f>X5+1</f>
        <v>45950</v>
      </c>
      <c r="Z5" s="83">
        <f>Y5+1</f>
        <v>45951</v>
      </c>
      <c r="AA5" s="83">
        <f t="shared" si="0"/>
        <v>45952</v>
      </c>
      <c r="AB5" s="83">
        <f t="shared" si="0"/>
        <v>45953</v>
      </c>
      <c r="AC5" s="83">
        <f t="shared" si="0"/>
        <v>45954</v>
      </c>
      <c r="AD5" s="83">
        <f t="shared" si="0"/>
        <v>45955</v>
      </c>
      <c r="AE5" s="84">
        <f t="shared" si="0"/>
        <v>45956</v>
      </c>
      <c r="AF5" s="82">
        <f>AE5+1</f>
        <v>45957</v>
      </c>
      <c r="AG5" s="83">
        <f>AF5+1</f>
        <v>45958</v>
      </c>
      <c r="AH5" s="83">
        <f t="shared" si="0"/>
        <v>45959</v>
      </c>
      <c r="AI5" s="83">
        <f t="shared" si="0"/>
        <v>45960</v>
      </c>
      <c r="AJ5" s="83">
        <f t="shared" si="0"/>
        <v>45961</v>
      </c>
      <c r="AK5" s="83">
        <f t="shared" si="0"/>
        <v>45962</v>
      </c>
      <c r="AL5" s="84">
        <f t="shared" si="0"/>
        <v>45963</v>
      </c>
      <c r="AM5" s="82">
        <f>AL5+1</f>
        <v>45964</v>
      </c>
      <c r="AN5" s="83">
        <f>AM5+1</f>
        <v>45965</v>
      </c>
      <c r="AO5" s="83">
        <f t="shared" si="0"/>
        <v>45966</v>
      </c>
      <c r="AP5" s="83">
        <f t="shared" si="0"/>
        <v>45967</v>
      </c>
      <c r="AQ5" s="83">
        <f t="shared" si="0"/>
        <v>45968</v>
      </c>
      <c r="AR5" s="83">
        <f t="shared" si="0"/>
        <v>45969</v>
      </c>
      <c r="AS5" s="84">
        <f t="shared" si="0"/>
        <v>45970</v>
      </c>
      <c r="AT5" s="82">
        <f>AS5+1</f>
        <v>45971</v>
      </c>
      <c r="AU5" s="83">
        <f>AT5+1</f>
        <v>45972</v>
      </c>
      <c r="AV5" s="83">
        <f t="shared" si="0"/>
        <v>45973</v>
      </c>
      <c r="AW5" s="83">
        <f t="shared" si="0"/>
        <v>45974</v>
      </c>
      <c r="AX5" s="83">
        <f t="shared" si="0"/>
        <v>45975</v>
      </c>
      <c r="AY5" s="83">
        <f t="shared" si="0"/>
        <v>45976</v>
      </c>
      <c r="AZ5" s="84">
        <f t="shared" si="0"/>
        <v>45977</v>
      </c>
      <c r="BA5" s="82">
        <f>AZ5+1</f>
        <v>45978</v>
      </c>
      <c r="BB5" s="83">
        <f>BA5+1</f>
        <v>45979</v>
      </c>
      <c r="BC5" s="83">
        <f t="shared" ref="BC5:BG5" si="1">BB5+1</f>
        <v>45980</v>
      </c>
      <c r="BD5" s="83">
        <f t="shared" si="1"/>
        <v>45981</v>
      </c>
      <c r="BE5" s="83">
        <f t="shared" si="1"/>
        <v>45982</v>
      </c>
      <c r="BF5" s="83">
        <f t="shared" si="1"/>
        <v>45983</v>
      </c>
      <c r="BG5" s="84">
        <f t="shared" si="1"/>
        <v>45984</v>
      </c>
      <c r="BH5" s="82">
        <f>BG5+1</f>
        <v>45985</v>
      </c>
      <c r="BI5" s="83">
        <f>BH5+1</f>
        <v>45986</v>
      </c>
      <c r="BJ5" s="83">
        <f t="shared" ref="BJ5:BN5" si="2">BI5+1</f>
        <v>45987</v>
      </c>
      <c r="BK5" s="83">
        <f t="shared" si="2"/>
        <v>45988</v>
      </c>
      <c r="BL5" s="83">
        <f t="shared" si="2"/>
        <v>45989</v>
      </c>
      <c r="BM5" s="83">
        <f t="shared" si="2"/>
        <v>45990</v>
      </c>
      <c r="BN5" s="84">
        <f t="shared" si="2"/>
        <v>45991</v>
      </c>
    </row>
    <row r="6" spans="1:70" ht="30" customHeight="1" thickBot="1">
      <c r="A6" s="46" t="s">
        <v>11</v>
      </c>
      <c r="B6" s="8" t="s">
        <v>12</v>
      </c>
      <c r="C6" s="8"/>
      <c r="D6" s="9" t="s">
        <v>13</v>
      </c>
      <c r="E6" s="9" t="s">
        <v>14</v>
      </c>
      <c r="F6" s="9" t="s">
        <v>15</v>
      </c>
      <c r="G6" s="9" t="s">
        <v>16</v>
      </c>
      <c r="H6" s="9" t="s">
        <v>17</v>
      </c>
      <c r="I6" s="9"/>
      <c r="J6" s="9" t="s">
        <v>18</v>
      </c>
      <c r="K6" s="10" t="str">
        <f t="shared" ref="K6:AP6" si="3">LEFT(TEXT(K5,"jjj"),1)</f>
        <v>j</v>
      </c>
      <c r="L6" s="10" t="str">
        <f t="shared" si="3"/>
        <v>j</v>
      </c>
      <c r="M6" s="10" t="str">
        <f t="shared" si="3"/>
        <v>j</v>
      </c>
      <c r="N6" s="10" t="str">
        <f t="shared" si="3"/>
        <v>j</v>
      </c>
      <c r="O6" s="10" t="str">
        <f t="shared" si="3"/>
        <v>j</v>
      </c>
      <c r="P6" s="10" t="str">
        <f t="shared" si="3"/>
        <v>j</v>
      </c>
      <c r="Q6" s="10" t="str">
        <f t="shared" si="3"/>
        <v>j</v>
      </c>
      <c r="R6" s="10" t="str">
        <f t="shared" si="3"/>
        <v>j</v>
      </c>
      <c r="S6" s="10" t="str">
        <f t="shared" si="3"/>
        <v>j</v>
      </c>
      <c r="T6" s="10" t="str">
        <f t="shared" si="3"/>
        <v>j</v>
      </c>
      <c r="U6" s="10" t="str">
        <f t="shared" si="3"/>
        <v>j</v>
      </c>
      <c r="V6" s="10" t="str">
        <f t="shared" si="3"/>
        <v>j</v>
      </c>
      <c r="W6" s="10" t="str">
        <f t="shared" si="3"/>
        <v>j</v>
      </c>
      <c r="X6" s="10" t="str">
        <f t="shared" si="3"/>
        <v>j</v>
      </c>
      <c r="Y6" s="10" t="str">
        <f t="shared" si="3"/>
        <v>j</v>
      </c>
      <c r="Z6" s="10" t="str">
        <f t="shared" si="3"/>
        <v>j</v>
      </c>
      <c r="AA6" s="10" t="str">
        <f t="shared" si="3"/>
        <v>j</v>
      </c>
      <c r="AB6" s="10" t="str">
        <f t="shared" si="3"/>
        <v>j</v>
      </c>
      <c r="AC6" s="10" t="str">
        <f t="shared" si="3"/>
        <v>j</v>
      </c>
      <c r="AD6" s="10" t="str">
        <f t="shared" si="3"/>
        <v>j</v>
      </c>
      <c r="AE6" s="10" t="str">
        <f t="shared" si="3"/>
        <v>j</v>
      </c>
      <c r="AF6" s="10" t="str">
        <f t="shared" si="3"/>
        <v>j</v>
      </c>
      <c r="AG6" s="10" t="str">
        <f t="shared" si="3"/>
        <v>j</v>
      </c>
      <c r="AH6" s="10" t="str">
        <f t="shared" si="3"/>
        <v>j</v>
      </c>
      <c r="AI6" s="10" t="str">
        <f t="shared" si="3"/>
        <v>j</v>
      </c>
      <c r="AJ6" s="10" t="str">
        <f t="shared" si="3"/>
        <v>j</v>
      </c>
      <c r="AK6" s="10" t="str">
        <f t="shared" si="3"/>
        <v>j</v>
      </c>
      <c r="AL6" s="10" t="str">
        <f t="shared" si="3"/>
        <v>j</v>
      </c>
      <c r="AM6" s="10" t="str">
        <f t="shared" si="3"/>
        <v>j</v>
      </c>
      <c r="AN6" s="10" t="str">
        <f t="shared" si="3"/>
        <v>j</v>
      </c>
      <c r="AO6" s="10" t="str">
        <f t="shared" si="3"/>
        <v>j</v>
      </c>
      <c r="AP6" s="10" t="str">
        <f t="shared" si="3"/>
        <v>j</v>
      </c>
      <c r="AQ6" s="10" t="str">
        <f t="shared" ref="AQ6:BN6" si="4">LEFT(TEXT(AQ5,"jjj"),1)</f>
        <v>j</v>
      </c>
      <c r="AR6" s="10" t="str">
        <f t="shared" si="4"/>
        <v>j</v>
      </c>
      <c r="AS6" s="10" t="str">
        <f t="shared" si="4"/>
        <v>j</v>
      </c>
      <c r="AT6" s="10" t="str">
        <f t="shared" si="4"/>
        <v>j</v>
      </c>
      <c r="AU6" s="10" t="str">
        <f t="shared" si="4"/>
        <v>j</v>
      </c>
      <c r="AV6" s="10" t="str">
        <f t="shared" si="4"/>
        <v>j</v>
      </c>
      <c r="AW6" s="10" t="str">
        <f t="shared" si="4"/>
        <v>j</v>
      </c>
      <c r="AX6" s="10" t="str">
        <f t="shared" si="4"/>
        <v>j</v>
      </c>
      <c r="AY6" s="10" t="str">
        <f t="shared" si="4"/>
        <v>j</v>
      </c>
      <c r="AZ6" s="10" t="str">
        <f t="shared" si="4"/>
        <v>j</v>
      </c>
      <c r="BA6" s="10" t="str">
        <f t="shared" si="4"/>
        <v>j</v>
      </c>
      <c r="BB6" s="10" t="str">
        <f t="shared" si="4"/>
        <v>j</v>
      </c>
      <c r="BC6" s="10" t="str">
        <f t="shared" si="4"/>
        <v>j</v>
      </c>
      <c r="BD6" s="10" t="str">
        <f t="shared" si="4"/>
        <v>j</v>
      </c>
      <c r="BE6" s="10" t="str">
        <f t="shared" si="4"/>
        <v>j</v>
      </c>
      <c r="BF6" s="10" t="str">
        <f t="shared" si="4"/>
        <v>j</v>
      </c>
      <c r="BG6" s="10" t="str">
        <f t="shared" si="4"/>
        <v>j</v>
      </c>
      <c r="BH6" s="10" t="str">
        <f t="shared" si="4"/>
        <v>j</v>
      </c>
      <c r="BI6" s="10" t="str">
        <f t="shared" si="4"/>
        <v>j</v>
      </c>
      <c r="BJ6" s="10" t="str">
        <f t="shared" si="4"/>
        <v>j</v>
      </c>
      <c r="BK6" s="10" t="str">
        <f t="shared" si="4"/>
        <v>j</v>
      </c>
      <c r="BL6" s="10" t="str">
        <f t="shared" si="4"/>
        <v>j</v>
      </c>
      <c r="BM6" s="10" t="str">
        <f t="shared" si="4"/>
        <v>j</v>
      </c>
      <c r="BN6" s="10" t="str">
        <f t="shared" si="4"/>
        <v>j</v>
      </c>
    </row>
    <row r="7" spans="1:70" ht="15.75" hidden="1" thickBot="1">
      <c r="A7" s="45" t="s">
        <v>19</v>
      </c>
      <c r="E7" s="48"/>
      <c r="G7"/>
      <c r="J7" t="str">
        <f ca="1">IF(OR(ISBLANK(début_tâche),ISBLANK(fin_tâche)),"",fin_tâche-début_tâche+1)</f>
        <v/>
      </c>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row>
    <row r="8" spans="1:70" s="3" customFormat="1" ht="30" customHeight="1" thickBot="1">
      <c r="A8" s="46" t="s">
        <v>20</v>
      </c>
      <c r="B8" s="15" t="s">
        <v>21</v>
      </c>
      <c r="C8" s="15"/>
      <c r="D8" s="15" t="s">
        <v>22</v>
      </c>
      <c r="E8" s="120" t="s">
        <v>23</v>
      </c>
      <c r="F8" s="16">
        <v>1</v>
      </c>
      <c r="G8" s="116">
        <v>45938</v>
      </c>
      <c r="H8" s="121">
        <v>45939</v>
      </c>
      <c r="I8" s="14"/>
      <c r="J8" s="14">
        <f t="shared" ref="J8:J37" ca="1" si="5">IF(OR(ISBLANK(début_tâche),ISBLANK(fin_tâche)),"",fin_tâche-début_tâche+1)</f>
        <v>2</v>
      </c>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R8" s="85"/>
    </row>
    <row r="9" spans="1:70" s="3" customFormat="1" ht="30" customHeight="1" thickBot="1">
      <c r="A9" s="46" t="s">
        <v>24</v>
      </c>
      <c r="B9" s="60" t="s">
        <v>25</v>
      </c>
      <c r="C9" s="60"/>
      <c r="D9" s="60"/>
      <c r="E9" s="52"/>
      <c r="F9" s="17">
        <v>1</v>
      </c>
      <c r="G9" s="69">
        <f>Début_Projet</f>
        <v>45938</v>
      </c>
      <c r="H9" s="69">
        <f>Début_Projet</f>
        <v>45938</v>
      </c>
      <c r="I9" s="14"/>
      <c r="J9" s="14">
        <f t="shared" ca="1" si="5"/>
        <v>1</v>
      </c>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R9" s="85"/>
    </row>
    <row r="10" spans="1:70" s="3" customFormat="1" ht="30" customHeight="1" thickBot="1">
      <c r="A10" s="46" t="s">
        <v>26</v>
      </c>
      <c r="B10" s="60" t="s">
        <v>27</v>
      </c>
      <c r="C10" s="60"/>
      <c r="D10" s="60"/>
      <c r="E10" s="52"/>
      <c r="F10" s="17">
        <v>1</v>
      </c>
      <c r="G10" s="69">
        <f>Début_Projet</f>
        <v>45938</v>
      </c>
      <c r="H10" s="69">
        <f>Début_Projet</f>
        <v>45938</v>
      </c>
      <c r="I10" s="14"/>
      <c r="J10" s="14">
        <f t="shared" ca="1" si="5"/>
        <v>1</v>
      </c>
      <c r="K10" s="31"/>
      <c r="L10" s="31"/>
      <c r="M10" s="31"/>
      <c r="N10" s="31"/>
      <c r="O10" s="31"/>
      <c r="P10" s="31"/>
      <c r="Q10" s="31"/>
      <c r="R10" s="31"/>
      <c r="S10" s="31"/>
      <c r="T10" s="31"/>
      <c r="U10" s="31"/>
      <c r="V10" s="31"/>
      <c r="W10" s="32"/>
      <c r="X10" s="32"/>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R10" s="85"/>
    </row>
    <row r="11" spans="1:70" s="3" customFormat="1" ht="30" customHeight="1" thickBot="1">
      <c r="A11" s="45"/>
      <c r="B11" s="60" t="s">
        <v>28</v>
      </c>
      <c r="C11" s="60"/>
      <c r="D11" s="60"/>
      <c r="E11" s="52"/>
      <c r="F11" s="17">
        <v>1</v>
      </c>
      <c r="G11" s="69">
        <f>Début_Projet</f>
        <v>45938</v>
      </c>
      <c r="H11" s="69">
        <f>Début_Projet</f>
        <v>45938</v>
      </c>
      <c r="I11" s="14"/>
      <c r="J11" s="14">
        <f t="shared" ca="1" si="5"/>
        <v>1</v>
      </c>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R11" s="85"/>
    </row>
    <row r="12" spans="1:70" s="3" customFormat="1" ht="30" customHeight="1" thickBot="1">
      <c r="A12" s="45"/>
      <c r="B12" s="60" t="s">
        <v>29</v>
      </c>
      <c r="C12" s="60"/>
      <c r="D12" s="60"/>
      <c r="E12" s="52"/>
      <c r="F12" s="17">
        <v>1</v>
      </c>
      <c r="G12" s="69">
        <f>Début_Projet</f>
        <v>45938</v>
      </c>
      <c r="H12" s="69">
        <f>G12+1</f>
        <v>45939</v>
      </c>
      <c r="I12" s="14"/>
      <c r="J12" s="14">
        <f t="shared" ca="1" si="5"/>
        <v>2</v>
      </c>
      <c r="K12" s="31"/>
      <c r="L12" s="31"/>
      <c r="M12" s="31"/>
      <c r="N12" s="31"/>
      <c r="O12" s="31"/>
      <c r="P12" s="31"/>
      <c r="Q12" s="31"/>
      <c r="R12" s="31"/>
      <c r="S12" s="31"/>
      <c r="T12" s="31"/>
      <c r="U12" s="31"/>
      <c r="V12" s="31"/>
      <c r="W12" s="31"/>
      <c r="X12" s="31"/>
      <c r="Y12" s="31"/>
      <c r="Z12" s="31"/>
      <c r="AA12" s="32"/>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R12" s="85"/>
    </row>
    <row r="13" spans="1:70" s="3" customFormat="1" ht="30" customHeight="1" thickBot="1">
      <c r="A13" s="45"/>
      <c r="B13" s="60" t="s">
        <v>30</v>
      </c>
      <c r="C13" s="60"/>
      <c r="D13" s="60"/>
      <c r="E13" s="52"/>
      <c r="F13" s="17">
        <v>1</v>
      </c>
      <c r="G13" s="69">
        <f>Début_Projet</f>
        <v>45938</v>
      </c>
      <c r="H13" s="69">
        <f>Début_Projet</f>
        <v>45938</v>
      </c>
      <c r="I13" s="14"/>
      <c r="J13" s="14"/>
      <c r="K13" s="31"/>
      <c r="L13" s="31"/>
      <c r="M13" s="31"/>
      <c r="N13" s="31"/>
      <c r="O13" s="31"/>
      <c r="P13" s="31"/>
      <c r="Q13" s="31"/>
      <c r="R13" s="31"/>
      <c r="S13" s="31"/>
      <c r="T13" s="31"/>
      <c r="U13" s="31"/>
      <c r="V13" s="31"/>
      <c r="W13" s="31"/>
      <c r="X13" s="31"/>
      <c r="Y13" s="31"/>
      <c r="Z13" s="31"/>
      <c r="AA13" s="32"/>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R13" s="85"/>
    </row>
    <row r="14" spans="1:70" s="3" customFormat="1" ht="30" customHeight="1" thickBot="1">
      <c r="A14" s="45"/>
      <c r="B14" s="60" t="s">
        <v>31</v>
      </c>
      <c r="C14" s="60"/>
      <c r="D14" s="60"/>
      <c r="E14" s="52"/>
      <c r="F14" s="17">
        <v>1</v>
      </c>
      <c r="G14" s="69">
        <f>Début_Projet</f>
        <v>45938</v>
      </c>
      <c r="H14" s="69">
        <f>G14+1</f>
        <v>45939</v>
      </c>
      <c r="I14" s="14"/>
      <c r="J14" s="14"/>
      <c r="K14" s="31"/>
      <c r="L14" s="31"/>
      <c r="M14" s="31"/>
      <c r="N14" s="31"/>
      <c r="O14" s="31"/>
      <c r="P14" s="31"/>
      <c r="Q14" s="31"/>
      <c r="R14" s="31"/>
      <c r="S14" s="31"/>
      <c r="T14" s="31"/>
      <c r="U14" s="31"/>
      <c r="V14" s="31"/>
      <c r="W14" s="31"/>
      <c r="X14" s="31"/>
      <c r="Y14" s="31"/>
      <c r="Z14" s="31"/>
      <c r="AA14" s="32"/>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R14" s="85"/>
    </row>
    <row r="15" spans="1:70" s="3" customFormat="1" ht="30" customHeight="1" thickBot="1">
      <c r="A15" s="45"/>
      <c r="B15" s="60" t="s">
        <v>32</v>
      </c>
      <c r="C15" s="60"/>
      <c r="D15" s="60"/>
      <c r="E15" s="52"/>
      <c r="F15" s="17">
        <v>1</v>
      </c>
      <c r="G15" s="69">
        <f>Début_Projet</f>
        <v>45938</v>
      </c>
      <c r="H15" s="69">
        <f>Début_Projet</f>
        <v>45938</v>
      </c>
      <c r="I15" s="14"/>
      <c r="J15" s="14">
        <f t="shared" ca="1" si="5"/>
        <v>1</v>
      </c>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R15" s="85"/>
    </row>
    <row r="16" spans="1:70" s="3" customFormat="1" ht="30" customHeight="1" thickBot="1">
      <c r="A16" s="46" t="s">
        <v>33</v>
      </c>
      <c r="B16" s="18" t="s">
        <v>34</v>
      </c>
      <c r="C16" s="18"/>
      <c r="D16" s="18" t="s">
        <v>35</v>
      </c>
      <c r="E16" s="53"/>
      <c r="F16" s="19"/>
      <c r="G16" s="70"/>
      <c r="H16" s="71"/>
      <c r="I16" s="14"/>
      <c r="J16" s="14" t="str">
        <f t="shared" ca="1" si="5"/>
        <v/>
      </c>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row>
    <row r="17" spans="1:66" s="3" customFormat="1" ht="30" customHeight="1" thickBot="1">
      <c r="A17" s="46"/>
      <c r="B17" s="61" t="s">
        <v>36</v>
      </c>
      <c r="C17" s="61"/>
      <c r="D17" s="61"/>
      <c r="E17" s="54"/>
      <c r="F17" s="20">
        <v>0</v>
      </c>
      <c r="G17" s="72"/>
      <c r="H17" s="72"/>
      <c r="I17" s="14"/>
      <c r="J17" s="14" t="str">
        <f t="shared" ca="1" si="5"/>
        <v/>
      </c>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row>
    <row r="18" spans="1:66" s="3" customFormat="1" ht="30" customHeight="1" thickBot="1">
      <c r="A18" s="45"/>
      <c r="B18" s="61" t="s">
        <v>37</v>
      </c>
      <c r="C18" s="61"/>
      <c r="D18" s="61"/>
      <c r="E18" s="54"/>
      <c r="F18" s="20">
        <v>0</v>
      </c>
      <c r="G18" s="72"/>
      <c r="H18" s="72"/>
      <c r="I18" s="14"/>
      <c r="J18" s="14" t="str">
        <f t="shared" ca="1" si="5"/>
        <v/>
      </c>
      <c r="K18" s="31"/>
      <c r="L18" s="31"/>
      <c r="M18" s="31"/>
      <c r="N18" s="31"/>
      <c r="O18" s="31"/>
      <c r="P18" s="31"/>
      <c r="Q18" s="31"/>
      <c r="R18" s="31"/>
      <c r="S18" s="31"/>
      <c r="T18" s="31"/>
      <c r="U18" s="31"/>
      <c r="V18" s="31"/>
      <c r="W18" s="32"/>
      <c r="X18" s="32"/>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row>
    <row r="19" spans="1:66" s="3" customFormat="1" ht="30" customHeight="1" thickBot="1">
      <c r="A19" s="45"/>
      <c r="B19" s="61" t="s">
        <v>38</v>
      </c>
      <c r="C19" s="61"/>
      <c r="D19" s="61"/>
      <c r="E19" s="54"/>
      <c r="F19" s="20">
        <v>0</v>
      </c>
      <c r="G19" s="72"/>
      <c r="H19" s="72"/>
      <c r="I19" s="14"/>
      <c r="J19" s="14" t="str">
        <f t="shared" ca="1" si="5"/>
        <v/>
      </c>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row>
    <row r="20" spans="1:66" s="3" customFormat="1" ht="30" customHeight="1" thickBot="1">
      <c r="A20" s="45"/>
      <c r="B20" s="61" t="s">
        <v>39</v>
      </c>
      <c r="C20" s="61"/>
      <c r="D20" s="61"/>
      <c r="E20" s="54"/>
      <c r="F20" s="20">
        <v>0</v>
      </c>
      <c r="G20" s="72"/>
      <c r="H20" s="72"/>
      <c r="I20" s="14"/>
      <c r="J20" s="14" t="str">
        <f t="shared" ca="1" si="5"/>
        <v/>
      </c>
      <c r="K20" s="31"/>
      <c r="L20" s="31"/>
      <c r="M20" s="31"/>
      <c r="N20" s="31"/>
      <c r="O20" s="31"/>
      <c r="P20" s="31"/>
      <c r="Q20" s="31"/>
      <c r="R20" s="31"/>
      <c r="S20" s="31"/>
      <c r="T20" s="31"/>
      <c r="U20" s="31"/>
      <c r="V20" s="31"/>
      <c r="W20" s="31"/>
      <c r="X20" s="31"/>
      <c r="Y20" s="31"/>
      <c r="Z20" s="31"/>
      <c r="AA20" s="32"/>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row>
    <row r="21" spans="1:66" s="3" customFormat="1" ht="30" customHeight="1" thickBot="1">
      <c r="A21" s="45"/>
      <c r="B21" s="61" t="s">
        <v>40</v>
      </c>
      <c r="C21" s="61"/>
      <c r="D21" s="61"/>
      <c r="E21" s="54"/>
      <c r="F21" s="20">
        <v>0</v>
      </c>
      <c r="G21" s="72"/>
      <c r="H21" s="72"/>
      <c r="I21" s="14"/>
      <c r="J21" s="14" t="str">
        <f t="shared" ca="1" si="5"/>
        <v/>
      </c>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row>
    <row r="22" spans="1:66" s="3" customFormat="1" ht="30" customHeight="1" thickBot="1">
      <c r="A22" s="45" t="s">
        <v>41</v>
      </c>
      <c r="B22" s="21" t="s">
        <v>42</v>
      </c>
      <c r="C22" s="21"/>
      <c r="D22" s="21" t="s">
        <v>43</v>
      </c>
      <c r="E22" s="55"/>
      <c r="F22" s="22"/>
      <c r="G22" s="73"/>
      <c r="H22" s="74"/>
      <c r="I22" s="14"/>
      <c r="J22" s="14" t="str">
        <f t="shared" ca="1" si="5"/>
        <v/>
      </c>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row>
    <row r="23" spans="1:66" s="3" customFormat="1" ht="30" customHeight="1" thickBot="1">
      <c r="A23" s="45"/>
      <c r="B23" s="62" t="s">
        <v>44</v>
      </c>
      <c r="C23" s="62"/>
      <c r="D23" s="62"/>
      <c r="E23" s="56"/>
      <c r="F23" s="23">
        <v>0</v>
      </c>
      <c r="G23" s="75"/>
      <c r="H23" s="75"/>
      <c r="I23" s="14"/>
      <c r="J23" s="14" t="str">
        <f t="shared" ca="1" si="5"/>
        <v/>
      </c>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row>
    <row r="24" spans="1:66" s="3" customFormat="1" ht="30" customHeight="1" thickBot="1">
      <c r="A24" s="45"/>
      <c r="B24" s="62" t="s">
        <v>45</v>
      </c>
      <c r="C24" s="62"/>
      <c r="D24" s="62"/>
      <c r="E24" s="56"/>
      <c r="F24" s="23">
        <v>0</v>
      </c>
      <c r="G24" s="75"/>
      <c r="H24" s="75"/>
      <c r="I24" s="14"/>
      <c r="J24" s="14" t="str">
        <f t="shared" ca="1" si="5"/>
        <v/>
      </c>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row>
    <row r="25" spans="1:66" s="3" customFormat="1" ht="30" customHeight="1" thickBot="1">
      <c r="A25" s="45"/>
      <c r="B25" s="62" t="s">
        <v>46</v>
      </c>
      <c r="C25" s="62"/>
      <c r="D25" s="62"/>
      <c r="E25" s="56"/>
      <c r="F25" s="23">
        <v>0</v>
      </c>
      <c r="G25" s="75"/>
      <c r="H25" s="75"/>
      <c r="I25" s="14"/>
      <c r="J25" s="14" t="str">
        <f t="shared" ca="1" si="5"/>
        <v/>
      </c>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row>
    <row r="26" spans="1:66" s="3" customFormat="1" ht="30" customHeight="1" thickBot="1">
      <c r="A26" s="45"/>
      <c r="B26" s="62" t="s">
        <v>47</v>
      </c>
      <c r="C26" s="62"/>
      <c r="D26" s="62"/>
      <c r="E26" s="56"/>
      <c r="F26" s="23">
        <v>0</v>
      </c>
      <c r="G26" s="75"/>
      <c r="H26" s="75"/>
      <c r="I26" s="14"/>
      <c r="J26" s="14" t="str">
        <f t="shared" ca="1" si="5"/>
        <v/>
      </c>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row>
    <row r="27" spans="1:66" s="3" customFormat="1" ht="30" customHeight="1" thickBot="1">
      <c r="A27" s="45"/>
      <c r="B27" s="62" t="s">
        <v>48</v>
      </c>
      <c r="C27" s="62"/>
      <c r="D27" s="62"/>
      <c r="E27" s="56"/>
      <c r="F27" s="23">
        <v>0</v>
      </c>
      <c r="G27" s="75"/>
      <c r="H27" s="75"/>
      <c r="I27" s="14"/>
      <c r="J27" s="14" t="str">
        <f t="shared" ca="1" si="5"/>
        <v/>
      </c>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row>
    <row r="28" spans="1:66" s="3" customFormat="1" ht="30" customHeight="1" thickBot="1">
      <c r="A28" s="45" t="s">
        <v>41</v>
      </c>
      <c r="B28" s="24" t="s">
        <v>49</v>
      </c>
      <c r="C28" s="24"/>
      <c r="D28" s="24" t="s">
        <v>35</v>
      </c>
      <c r="E28" s="57"/>
      <c r="F28" s="25"/>
      <c r="G28" s="76"/>
      <c r="H28" s="77"/>
      <c r="I28" s="14"/>
      <c r="J28" s="14" t="str">
        <f t="shared" ca="1" si="5"/>
        <v/>
      </c>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row>
    <row r="29" spans="1:66" s="3" customFormat="1" ht="30" customHeight="1" thickBot="1">
      <c r="A29" s="45"/>
      <c r="B29" s="63" t="s">
        <v>50</v>
      </c>
      <c r="C29" s="63"/>
      <c r="D29" s="63"/>
      <c r="E29" s="58"/>
      <c r="F29" s="26">
        <v>0</v>
      </c>
      <c r="G29" s="78"/>
      <c r="H29" s="78"/>
      <c r="I29" s="14"/>
      <c r="J29" s="14" t="str">
        <f t="shared" ca="1" si="5"/>
        <v/>
      </c>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row>
    <row r="30" spans="1:66" s="3" customFormat="1" ht="30" customHeight="1" thickBot="1">
      <c r="A30" s="45"/>
      <c r="B30" s="63" t="s">
        <v>51</v>
      </c>
      <c r="C30" s="63"/>
      <c r="D30" s="63"/>
      <c r="E30" s="58"/>
      <c r="F30" s="26">
        <v>0</v>
      </c>
      <c r="G30" s="78"/>
      <c r="H30" s="78"/>
      <c r="I30" s="14"/>
      <c r="J30" s="14" t="str">
        <f t="shared" ca="1" si="5"/>
        <v/>
      </c>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row>
    <row r="31" spans="1:66" s="3" customFormat="1" ht="30" customHeight="1" thickBot="1">
      <c r="A31" s="45"/>
      <c r="B31" s="63" t="s">
        <v>52</v>
      </c>
      <c r="C31" s="63"/>
      <c r="D31" s="63"/>
      <c r="E31" s="58"/>
      <c r="F31" s="26">
        <v>0</v>
      </c>
      <c r="G31" s="78"/>
      <c r="H31" s="78"/>
      <c r="I31" s="14"/>
      <c r="J31" s="14" t="str">
        <f t="shared" ca="1" si="5"/>
        <v/>
      </c>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row>
    <row r="32" spans="1:66" s="3" customFormat="1" ht="30" customHeight="1" thickBot="1">
      <c r="A32" s="45"/>
      <c r="B32" s="63" t="s">
        <v>53</v>
      </c>
      <c r="C32" s="63"/>
      <c r="D32" s="63"/>
      <c r="E32" s="58"/>
      <c r="F32" s="26">
        <v>0</v>
      </c>
      <c r="G32" s="78"/>
      <c r="H32" s="78"/>
      <c r="I32" s="14"/>
      <c r="J32" s="14" t="str">
        <f t="shared" ca="1" si="5"/>
        <v/>
      </c>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row>
    <row r="33" spans="1:66" s="3" customFormat="1" ht="30" customHeight="1" thickBot="1">
      <c r="A33" s="45" t="s">
        <v>54</v>
      </c>
      <c r="B33" s="102" t="s">
        <v>55</v>
      </c>
      <c r="C33" s="102"/>
      <c r="D33" s="102" t="s">
        <v>56</v>
      </c>
      <c r="E33" s="103"/>
      <c r="F33" s="104"/>
      <c r="G33" s="105"/>
      <c r="H33" s="106"/>
      <c r="I33" s="14"/>
      <c r="J33" s="14" t="str">
        <f t="shared" ca="1" si="5"/>
        <v/>
      </c>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row>
    <row r="34" spans="1:66" s="3" customFormat="1" ht="30" customHeight="1" thickBot="1">
      <c r="A34" s="45"/>
      <c r="B34" s="98" t="s">
        <v>57</v>
      </c>
      <c r="C34" s="98"/>
      <c r="D34" s="98"/>
      <c r="E34" s="99"/>
      <c r="F34" s="100">
        <v>0</v>
      </c>
      <c r="G34" s="101"/>
      <c r="H34" s="101"/>
      <c r="I34" s="14"/>
      <c r="J34" s="14"/>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row>
    <row r="35" spans="1:66" s="3" customFormat="1" ht="30" customHeight="1" thickBot="1">
      <c r="A35" s="45"/>
      <c r="B35" s="98" t="s">
        <v>58</v>
      </c>
      <c r="C35" s="98"/>
      <c r="D35" s="98"/>
      <c r="E35" s="99"/>
      <c r="F35" s="100">
        <v>0</v>
      </c>
      <c r="G35" s="101"/>
      <c r="H35" s="101"/>
      <c r="I35" s="14"/>
      <c r="J35" s="14"/>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row>
    <row r="36" spans="1:66" s="3" customFormat="1" ht="30" customHeight="1" thickBot="1">
      <c r="A36" s="45"/>
      <c r="B36" s="64"/>
      <c r="C36" s="64"/>
      <c r="D36" s="64"/>
      <c r="E36" s="59"/>
      <c r="F36" s="13"/>
      <c r="G36" s="79"/>
      <c r="H36" s="79"/>
      <c r="I36" s="14"/>
      <c r="J36" s="14"/>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row>
    <row r="37" spans="1:66" s="3" customFormat="1" ht="30" customHeight="1" thickBot="1">
      <c r="A37" s="46" t="s">
        <v>59</v>
      </c>
      <c r="B37" s="27" t="s">
        <v>60</v>
      </c>
      <c r="C37" s="27"/>
      <c r="D37" s="27"/>
      <c r="E37" s="28"/>
      <c r="F37" s="29"/>
      <c r="G37" s="80"/>
      <c r="H37" s="81"/>
      <c r="I37" s="30"/>
      <c r="J37" s="30" t="str">
        <f t="shared" ca="1" si="5"/>
        <v/>
      </c>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row>
    <row r="38" spans="1:66" ht="30" customHeight="1">
      <c r="I38" s="6"/>
    </row>
    <row r="39" spans="1:66" ht="30" customHeight="1">
      <c r="E39" s="11"/>
      <c r="H39" s="47"/>
    </row>
    <row r="40" spans="1:66" ht="30" customHeight="1">
      <c r="E40" s="12"/>
    </row>
  </sheetData>
  <mergeCells count="12">
    <mergeCell ref="BH4:BN4"/>
    <mergeCell ref="G2:H2"/>
    <mergeCell ref="K4:Q4"/>
    <mergeCell ref="R4:X4"/>
    <mergeCell ref="Y4:AE4"/>
    <mergeCell ref="AF4:AL4"/>
    <mergeCell ref="E2:F2"/>
    <mergeCell ref="E4:F4"/>
    <mergeCell ref="AM4:AS4"/>
    <mergeCell ref="AT4:AZ4"/>
    <mergeCell ref="BA4:BG4"/>
    <mergeCell ref="G3:H3"/>
  </mergeCells>
  <conditionalFormatting sqref="F7:F12 F16:F32 F36:F37">
    <cfRule type="dataBar" priority="22">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K5:BN14 K16:BN37">
    <cfRule type="expression" dxfId="30" priority="41">
      <formula>AND(TODAY()&gt;=K$5,TODAY()&lt;L$5)</formula>
    </cfRule>
  </conditionalFormatting>
  <conditionalFormatting sqref="K7:BN14 K16:BN37">
    <cfRule type="expression" dxfId="29" priority="35">
      <formula>AND(début_tâche&lt;=K$5,ROUNDDOWN((fin_tâche-début_tâche+1)*avancement_tâche,0)+début_tâche-1&gt;=K$5)</formula>
    </cfRule>
    <cfRule type="expression" dxfId="28" priority="36" stopIfTrue="1">
      <formula>AND(fin_tâche&gt;=K$5,début_tâche&lt;L$5)</formula>
    </cfRule>
  </conditionalFormatting>
  <conditionalFormatting sqref="F13:F15">
    <cfRule type="dataBar" priority="2">
      <dataBar>
        <cfvo type="num" val="0"/>
        <cfvo type="num" val="1"/>
        <color theme="0" tint="-0.249977111117893"/>
      </dataBar>
      <extLst>
        <ext xmlns:x14="http://schemas.microsoft.com/office/spreadsheetml/2009/9/main" uri="{B025F937-C7B1-47D3-B67F-A62EFF666E3E}">
          <x14:id>{621D021B-1EF4-4406-9088-C7B522B7B4CD}</x14:id>
        </ext>
      </extLst>
    </cfRule>
  </conditionalFormatting>
  <conditionalFormatting sqref="K15:BN15">
    <cfRule type="expression" dxfId="27" priority="6">
      <formula>AND(TODAY()&gt;=K$5,TODAY()&lt;L$5)</formula>
    </cfRule>
  </conditionalFormatting>
  <conditionalFormatting sqref="K15:BN15">
    <cfRule type="expression" dxfId="26" priority="4">
      <formula>AND(début_tâche&lt;=K$5,ROUNDDOWN((fin_tâche-début_tâche+1)*avancement_tâche,0)+début_tâche-1&gt;=K$5)</formula>
    </cfRule>
    <cfRule type="expression" dxfId="25" priority="5" stopIfTrue="1">
      <formula>AND(fin_tâche&gt;=K$5,début_tâche&lt;L$5)</formula>
    </cfRule>
  </conditionalFormatting>
  <conditionalFormatting sqref="F33:F35">
    <cfRule type="dataBar" priority="1">
      <dataBar>
        <cfvo type="num" val="0"/>
        <cfvo type="num" val="1"/>
        <color theme="0" tint="-0.249977111117893"/>
      </dataBar>
      <extLst>
        <ext xmlns:x14="http://schemas.microsoft.com/office/spreadsheetml/2009/9/main" uri="{B025F937-C7B1-47D3-B67F-A62EFF666E3E}">
          <x14:id>{44B2ABEF-3A3B-453E-A112-26031CD3A812}</x14:id>
        </ext>
      </extLst>
    </cfRule>
  </conditionalFormatting>
  <dataValidations disablePrompts="1" count="1">
    <dataValidation type="whole" operator="greaterThanOrEqual" allowBlank="1" showInputMessage="1" promptTitle="Semaine d’affichage" prompt="La modification de ce nombre entraînera la défilement du diagramme de Gantt." sqref="G4" xr:uid="{00000000-0002-0000-0000-000000000000}">
      <formula1>1</formula1>
    </dataValidation>
  </dataValidations>
  <printOptions horizontalCentered="1"/>
  <pageMargins left="0.35" right="0.35" top="0.35" bottom="0.5" header="0.3" footer="0.3"/>
  <pageSetup paperSize="9" scale="59" fitToHeight="0" orientation="landscape" r:id="rId1"/>
  <headerFooter differentFirst="1" scaleWithDoc="0">
    <oddFooter>Page &amp;P of &amp;N</oddFooter>
  </headerFooter>
  <rowBreaks count="1" manualBreakCount="1">
    <brk id="36" max="16383" man="1"/>
  </rowBreaks>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F7:F12 F16:F32 F36:F37</xm:sqref>
        </x14:conditionalFormatting>
        <x14:conditionalFormatting xmlns:xm="http://schemas.microsoft.com/office/excel/2006/main">
          <x14:cfRule type="dataBar" id="{621D021B-1EF4-4406-9088-C7B522B7B4CD}">
            <x14:dataBar minLength="0" maxLength="100" gradient="0">
              <x14:cfvo type="num">
                <xm:f>0</xm:f>
              </x14:cfvo>
              <x14:cfvo type="num">
                <xm:f>1</xm:f>
              </x14:cfvo>
              <x14:negativeFillColor rgb="FFFF0000"/>
              <x14:axisColor rgb="FF000000"/>
            </x14:dataBar>
          </x14:cfRule>
          <xm:sqref>F13:F15</xm:sqref>
        </x14:conditionalFormatting>
        <x14:conditionalFormatting xmlns:xm="http://schemas.microsoft.com/office/excel/2006/main">
          <x14:cfRule type="dataBar" id="{44B2ABEF-3A3B-453E-A112-26031CD3A812}">
            <x14:dataBar minLength="0" maxLength="100" gradient="0">
              <x14:cfvo type="num">
                <xm:f>0</xm:f>
              </x14:cfvo>
              <x14:cfvo type="num">
                <xm:f>1</xm:f>
              </x14:cfvo>
              <x14:negativeFillColor rgb="FFFF0000"/>
              <x14:axisColor rgb="FF000000"/>
            </x14:dataBar>
          </x14:cfRule>
          <xm:sqref>F33:F35</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3A36B-80EC-47D2-B214-5B98A466C045}">
  <dimension ref="A1:B50"/>
  <sheetViews>
    <sheetView workbookViewId="0">
      <selection activeCell="A2" sqref="A2"/>
    </sheetView>
  </sheetViews>
  <sheetFormatPr defaultColWidth="11.42578125" defaultRowHeight="15"/>
  <cols>
    <col min="1" max="1" width="33.42578125" bestFit="1" customWidth="1"/>
  </cols>
  <sheetData>
    <row r="1" spans="1:2">
      <c r="A1" t="s">
        <v>187</v>
      </c>
      <c r="B1" s="96" t="s">
        <v>188</v>
      </c>
    </row>
    <row r="2" spans="1:2">
      <c r="B2" s="96" t="b">
        <v>0</v>
      </c>
    </row>
    <row r="3" spans="1:2">
      <c r="B3" s="96" t="b">
        <v>0</v>
      </c>
    </row>
    <row r="4" spans="1:2">
      <c r="B4" s="96" t="b">
        <v>0</v>
      </c>
    </row>
    <row r="5" spans="1:2">
      <c r="B5" s="96" t="b">
        <v>0</v>
      </c>
    </row>
    <row r="6" spans="1:2">
      <c r="B6" s="96" t="b">
        <v>0</v>
      </c>
    </row>
    <row r="7" spans="1:2">
      <c r="B7" s="96" t="b">
        <v>0</v>
      </c>
    </row>
    <row r="8" spans="1:2">
      <c r="B8" s="96" t="b">
        <v>0</v>
      </c>
    </row>
    <row r="9" spans="1:2">
      <c r="B9" s="96" t="b">
        <v>0</v>
      </c>
    </row>
    <row r="10" spans="1:2">
      <c r="B10" s="96" t="b">
        <v>0</v>
      </c>
    </row>
    <row r="11" spans="1:2">
      <c r="B11" s="96" t="b">
        <v>0</v>
      </c>
    </row>
    <row r="12" spans="1:2">
      <c r="B12" s="96" t="b">
        <v>0</v>
      </c>
    </row>
    <row r="13" spans="1:2">
      <c r="B13" s="96" t="b">
        <v>0</v>
      </c>
    </row>
    <row r="14" spans="1:2">
      <c r="B14" s="96" t="b">
        <v>0</v>
      </c>
    </row>
    <row r="15" spans="1:2">
      <c r="B15" s="96" t="b">
        <v>0</v>
      </c>
    </row>
    <row r="16" spans="1:2">
      <c r="B16" s="96" t="b">
        <v>0</v>
      </c>
    </row>
    <row r="17" spans="2:2">
      <c r="B17" s="96" t="b">
        <v>0</v>
      </c>
    </row>
    <row r="18" spans="2:2">
      <c r="B18" s="96" t="b">
        <v>0</v>
      </c>
    </row>
    <row r="19" spans="2:2">
      <c r="B19" s="96" t="b">
        <v>0</v>
      </c>
    </row>
    <row r="20" spans="2:2">
      <c r="B20" s="96" t="b">
        <v>0</v>
      </c>
    </row>
    <row r="21" spans="2:2">
      <c r="B21" s="96" t="b">
        <v>0</v>
      </c>
    </row>
    <row r="22" spans="2:2">
      <c r="B22" s="96" t="b">
        <v>0</v>
      </c>
    </row>
    <row r="23" spans="2:2">
      <c r="B23" s="96" t="b">
        <v>0</v>
      </c>
    </row>
    <row r="24" spans="2:2">
      <c r="B24" s="96" t="b">
        <v>0</v>
      </c>
    </row>
    <row r="25" spans="2:2">
      <c r="B25" s="96" t="b">
        <v>0</v>
      </c>
    </row>
    <row r="26" spans="2:2">
      <c r="B26" s="96" t="b">
        <v>0</v>
      </c>
    </row>
    <row r="27" spans="2:2">
      <c r="B27" s="96" t="b">
        <v>0</v>
      </c>
    </row>
    <row r="28" spans="2:2">
      <c r="B28" s="96" t="b">
        <v>0</v>
      </c>
    </row>
    <row r="29" spans="2:2">
      <c r="B29" s="96" t="b">
        <v>0</v>
      </c>
    </row>
    <row r="30" spans="2:2">
      <c r="B30" s="96" t="b">
        <v>0</v>
      </c>
    </row>
    <row r="31" spans="2:2">
      <c r="B31" s="96" t="b">
        <v>0</v>
      </c>
    </row>
    <row r="32" spans="2:2">
      <c r="B32" s="96" t="b">
        <v>0</v>
      </c>
    </row>
    <row r="33" spans="2:2">
      <c r="B33" s="96" t="b">
        <v>0</v>
      </c>
    </row>
    <row r="34" spans="2:2">
      <c r="B34" s="96" t="b">
        <v>0</v>
      </c>
    </row>
    <row r="35" spans="2:2">
      <c r="B35" s="96" t="b">
        <v>0</v>
      </c>
    </row>
    <row r="36" spans="2:2">
      <c r="B36" s="96" t="b">
        <v>0</v>
      </c>
    </row>
    <row r="37" spans="2:2">
      <c r="B37" s="96" t="b">
        <v>0</v>
      </c>
    </row>
    <row r="38" spans="2:2">
      <c r="B38" s="96" t="b">
        <v>0</v>
      </c>
    </row>
    <row r="39" spans="2:2">
      <c r="B39" s="96" t="b">
        <v>0</v>
      </c>
    </row>
    <row r="40" spans="2:2">
      <c r="B40" s="96" t="b">
        <v>0</v>
      </c>
    </row>
    <row r="41" spans="2:2">
      <c r="B41" s="96" t="b">
        <v>0</v>
      </c>
    </row>
    <row r="42" spans="2:2">
      <c r="B42" s="96" t="b">
        <v>0</v>
      </c>
    </row>
    <row r="43" spans="2:2">
      <c r="B43" s="96" t="b">
        <v>0</v>
      </c>
    </row>
    <row r="44" spans="2:2">
      <c r="B44" s="96" t="b">
        <v>0</v>
      </c>
    </row>
    <row r="45" spans="2:2">
      <c r="B45" s="96" t="b">
        <v>0</v>
      </c>
    </row>
    <row r="46" spans="2:2">
      <c r="B46" s="96" t="b">
        <v>0</v>
      </c>
    </row>
    <row r="47" spans="2:2">
      <c r="B47" s="96" t="b">
        <v>0</v>
      </c>
    </row>
    <row r="48" spans="2:2">
      <c r="B48" s="96" t="b">
        <v>0</v>
      </c>
    </row>
    <row r="49" spans="2:2">
      <c r="B49" s="96" t="b">
        <v>0</v>
      </c>
    </row>
    <row r="50" spans="2:2">
      <c r="B50" s="96" t="b">
        <v>0</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zoomScaleNormal="100" workbookViewId="0">
      <selection activeCell="J7" sqref="J7"/>
    </sheetView>
  </sheetViews>
  <sheetFormatPr defaultColWidth="9.140625" defaultRowHeight="12.75"/>
  <cols>
    <col min="1" max="1" width="90.7109375" style="35" customWidth="1"/>
    <col min="2" max="16384" width="9.140625" style="2"/>
  </cols>
  <sheetData>
    <row r="1" spans="1:2" ht="46.5" customHeight="1"/>
    <row r="2" spans="1:2" s="37" customFormat="1" ht="15.75">
      <c r="A2" s="36" t="s">
        <v>195</v>
      </c>
      <c r="B2" s="36"/>
    </row>
    <row r="3" spans="1:2" s="41" customFormat="1" ht="27" customHeight="1">
      <c r="A3" s="68" t="s">
        <v>196</v>
      </c>
      <c r="B3" s="42"/>
    </row>
    <row r="4" spans="1:2" s="38" customFormat="1" ht="26.25">
      <c r="A4" s="39" t="s">
        <v>197</v>
      </c>
    </row>
    <row r="5" spans="1:2" ht="74.099999999999994" customHeight="1">
      <c r="A5" s="40" t="s">
        <v>198</v>
      </c>
    </row>
    <row r="6" spans="1:2" ht="26.25" customHeight="1">
      <c r="A6" s="39" t="s">
        <v>199</v>
      </c>
    </row>
    <row r="7" spans="1:2" s="35" customFormat="1" ht="204.95" customHeight="1">
      <c r="A7" s="44" t="s">
        <v>200</v>
      </c>
    </row>
    <row r="8" spans="1:2" s="38" customFormat="1" ht="26.25">
      <c r="A8" s="39" t="s">
        <v>201</v>
      </c>
    </row>
    <row r="9" spans="1:2" ht="75">
      <c r="A9" s="40" t="s">
        <v>202</v>
      </c>
    </row>
    <row r="10" spans="1:2" s="35" customFormat="1" ht="27.95" customHeight="1">
      <c r="A10" s="43" t="s">
        <v>203</v>
      </c>
    </row>
    <row r="11" spans="1:2" s="38" customFormat="1" ht="26.25">
      <c r="A11" s="39" t="s">
        <v>204</v>
      </c>
    </row>
    <row r="12" spans="1:2" ht="30">
      <c r="A12" s="40" t="s">
        <v>205</v>
      </c>
    </row>
    <row r="13" spans="1:2" s="35" customFormat="1" ht="27.95" customHeight="1">
      <c r="A13" s="43" t="s">
        <v>206</v>
      </c>
    </row>
    <row r="14" spans="1:2" s="38" customFormat="1" ht="26.25">
      <c r="A14" s="39" t="s">
        <v>207</v>
      </c>
    </row>
    <row r="15" spans="1:2" ht="88.5" customHeight="1">
      <c r="A15" s="40" t="s">
        <v>208</v>
      </c>
    </row>
    <row r="16" spans="1:2" ht="96.75" customHeight="1">
      <c r="A16" s="40" t="s">
        <v>209</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paperSize="9" scale="94"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1C5D2-CA4A-46FA-96DC-303E23725AFF}">
  <dimension ref="A1:C7"/>
  <sheetViews>
    <sheetView tabSelected="1" zoomScale="85" zoomScaleNormal="85" workbookViewId="0">
      <selection activeCell="C9" sqref="C9"/>
    </sheetView>
  </sheetViews>
  <sheetFormatPr defaultColWidth="9.140625" defaultRowHeight="15"/>
  <cols>
    <col min="1" max="1" width="16.28515625" bestFit="1" customWidth="1"/>
    <col min="2" max="2" width="37.5703125" bestFit="1" customWidth="1"/>
  </cols>
  <sheetData>
    <row r="1" spans="1:3">
      <c r="A1" t="s">
        <v>61</v>
      </c>
      <c r="B1" t="s">
        <v>62</v>
      </c>
      <c r="C1" t="s">
        <v>63</v>
      </c>
    </row>
    <row r="2" spans="1:3">
      <c r="A2">
        <v>1</v>
      </c>
      <c r="B2" t="s">
        <v>64</v>
      </c>
      <c r="C2" s="97">
        <v>3.6999999999999998E-2</v>
      </c>
    </row>
    <row r="3" spans="1:3">
      <c r="A3">
        <v>2</v>
      </c>
      <c r="B3" t="s">
        <v>65</v>
      </c>
      <c r="C3" s="97">
        <v>0.26</v>
      </c>
    </row>
    <row r="4" spans="1:3">
      <c r="A4">
        <v>3</v>
      </c>
      <c r="B4" t="s">
        <v>66</v>
      </c>
      <c r="C4" s="97">
        <v>0.37</v>
      </c>
    </row>
    <row r="5" spans="1:3">
      <c r="A5">
        <v>4</v>
      </c>
      <c r="B5" t="s">
        <v>67</v>
      </c>
      <c r="C5" s="97">
        <v>0.26</v>
      </c>
    </row>
    <row r="6" spans="1:3">
      <c r="A6">
        <v>5</v>
      </c>
      <c r="B6" t="s">
        <v>68</v>
      </c>
      <c r="C6" s="97">
        <v>7.0000000000000007E-2</v>
      </c>
    </row>
    <row r="7" spans="1:3">
      <c r="C7" s="97"/>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804A5-FAF2-41E6-882E-125F6BEEE435}">
  <dimension ref="A1:E8"/>
  <sheetViews>
    <sheetView zoomScale="175" zoomScaleNormal="175" workbookViewId="0">
      <selection activeCell="C21" sqref="C21"/>
    </sheetView>
  </sheetViews>
  <sheetFormatPr defaultColWidth="11.42578125" defaultRowHeight="15"/>
  <cols>
    <col min="2" max="2" width="22" bestFit="1" customWidth="1"/>
    <col min="3" max="3" width="17.5703125" customWidth="1"/>
    <col min="4" max="4" width="15.42578125" bestFit="1" customWidth="1"/>
  </cols>
  <sheetData>
    <row r="1" spans="1:5">
      <c r="A1" t="s">
        <v>69</v>
      </c>
      <c r="B1" t="s">
        <v>70</v>
      </c>
      <c r="C1" t="s">
        <v>71</v>
      </c>
      <c r="D1" t="s">
        <v>72</v>
      </c>
      <c r="E1" t="s">
        <v>73</v>
      </c>
    </row>
    <row r="2" spans="1:5">
      <c r="A2">
        <v>10</v>
      </c>
      <c r="B2" t="s">
        <v>74</v>
      </c>
      <c r="C2" t="s">
        <v>75</v>
      </c>
      <c r="D2" t="s">
        <v>76</v>
      </c>
      <c r="E2">
        <v>510</v>
      </c>
    </row>
    <row r="3" spans="1:5">
      <c r="A3">
        <v>30</v>
      </c>
      <c r="B3" t="s">
        <v>77</v>
      </c>
      <c r="C3" t="s">
        <v>78</v>
      </c>
      <c r="D3" t="s">
        <v>79</v>
      </c>
      <c r="E3">
        <v>30</v>
      </c>
    </row>
    <row r="4" spans="1:5">
      <c r="A4">
        <v>40</v>
      </c>
      <c r="B4" t="s">
        <v>80</v>
      </c>
      <c r="C4" t="s">
        <v>81</v>
      </c>
      <c r="D4" t="s">
        <v>79</v>
      </c>
      <c r="E4">
        <v>30</v>
      </c>
    </row>
    <row r="5" spans="1:5">
      <c r="A5">
        <v>50</v>
      </c>
      <c r="B5" t="s">
        <v>82</v>
      </c>
      <c r="C5" t="s">
        <v>83</v>
      </c>
      <c r="D5" t="s">
        <v>84</v>
      </c>
      <c r="E5">
        <v>30</v>
      </c>
    </row>
    <row r="6" spans="1:5">
      <c r="A6">
        <v>60</v>
      </c>
      <c r="B6" t="s">
        <v>85</v>
      </c>
      <c r="C6" t="s">
        <v>86</v>
      </c>
      <c r="D6" t="s">
        <v>87</v>
      </c>
      <c r="E6">
        <v>126</v>
      </c>
    </row>
    <row r="7" spans="1:5">
      <c r="A7">
        <v>70</v>
      </c>
      <c r="B7" t="s">
        <v>88</v>
      </c>
      <c r="C7" t="s">
        <v>89</v>
      </c>
      <c r="D7" t="s">
        <v>90</v>
      </c>
      <c r="E7">
        <v>1022</v>
      </c>
    </row>
    <row r="8" spans="1:5">
      <c r="A8">
        <v>80</v>
      </c>
      <c r="B8" t="s">
        <v>91</v>
      </c>
      <c r="C8" t="s">
        <v>92</v>
      </c>
      <c r="D8" t="s">
        <v>93</v>
      </c>
      <c r="E8">
        <v>254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BC4DE-3345-4825-8C32-FDE9A69DE4FF}">
  <dimension ref="A1:D10"/>
  <sheetViews>
    <sheetView zoomScale="160" zoomScaleNormal="160" workbookViewId="0">
      <selection activeCell="D14" sqref="D14"/>
    </sheetView>
  </sheetViews>
  <sheetFormatPr defaultColWidth="11.42578125" defaultRowHeight="15"/>
  <cols>
    <col min="1" max="1" width="19.28515625" bestFit="1" customWidth="1"/>
    <col min="3" max="3" width="15.5703125" bestFit="1" customWidth="1"/>
  </cols>
  <sheetData>
    <row r="1" spans="1:4">
      <c r="A1" s="86" t="s">
        <v>94</v>
      </c>
      <c r="B1" s="87" t="s">
        <v>95</v>
      </c>
      <c r="C1" s="87" t="s">
        <v>96</v>
      </c>
      <c r="D1" s="88" t="s">
        <v>97</v>
      </c>
    </row>
    <row r="2" spans="1:4">
      <c r="A2" s="89" t="s">
        <v>98</v>
      </c>
      <c r="B2" s="90" t="s">
        <v>99</v>
      </c>
      <c r="C2" s="90" t="s">
        <v>100</v>
      </c>
      <c r="D2" s="91" t="s">
        <v>101</v>
      </c>
    </row>
    <row r="3" spans="1:4">
      <c r="A3" s="89" t="s">
        <v>102</v>
      </c>
      <c r="B3" s="90" t="s">
        <v>103</v>
      </c>
      <c r="C3" s="90" t="s">
        <v>104</v>
      </c>
      <c r="D3" s="91"/>
    </row>
    <row r="4" spans="1:4">
      <c r="A4" s="89" t="s">
        <v>105</v>
      </c>
      <c r="B4" s="90" t="s">
        <v>106</v>
      </c>
      <c r="C4" s="90"/>
      <c r="D4" s="91"/>
    </row>
    <row r="5" spans="1:4">
      <c r="A5" s="89" t="s">
        <v>107</v>
      </c>
      <c r="B5" s="90" t="s">
        <v>108</v>
      </c>
      <c r="C5" s="90"/>
      <c r="D5" s="91"/>
    </row>
    <row r="6" spans="1:4">
      <c r="A6" s="89" t="s">
        <v>109</v>
      </c>
      <c r="B6" s="90" t="s">
        <v>110</v>
      </c>
      <c r="C6" s="90" t="s">
        <v>111</v>
      </c>
      <c r="D6" s="91"/>
    </row>
    <row r="7" spans="1:4">
      <c r="A7" s="89" t="s">
        <v>112</v>
      </c>
      <c r="B7" s="90" t="s">
        <v>113</v>
      </c>
      <c r="C7" s="90"/>
      <c r="D7" s="91"/>
    </row>
    <row r="8" spans="1:4">
      <c r="A8" s="92" t="s">
        <v>114</v>
      </c>
      <c r="B8" s="93" t="s">
        <v>115</v>
      </c>
      <c r="C8" s="93" t="s">
        <v>116</v>
      </c>
      <c r="D8" s="94"/>
    </row>
    <row r="9" spans="1:4">
      <c r="A9" s="89" t="s">
        <v>117</v>
      </c>
      <c r="B9" s="90" t="s">
        <v>118</v>
      </c>
      <c r="C9" s="90" t="s">
        <v>119</v>
      </c>
      <c r="D9" s="91"/>
    </row>
    <row r="10" spans="1:4">
      <c r="A10" s="92" t="s">
        <v>120</v>
      </c>
      <c r="B10" s="93" t="s">
        <v>121</v>
      </c>
      <c r="C10" s="93" t="s">
        <v>122</v>
      </c>
      <c r="D10" s="94"/>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EE564-EA04-4F05-B523-3C464BD88514}">
  <dimension ref="A1:B8"/>
  <sheetViews>
    <sheetView workbookViewId="0">
      <selection activeCell="E20" sqref="E20"/>
    </sheetView>
  </sheetViews>
  <sheetFormatPr defaultColWidth="11.42578125" defaultRowHeight="15"/>
  <cols>
    <col min="1" max="1" width="17.140625" bestFit="1" customWidth="1"/>
    <col min="2" max="2" width="156.5703125" bestFit="1" customWidth="1"/>
  </cols>
  <sheetData>
    <row r="1" spans="1:2" ht="23.25">
      <c r="A1" s="95" t="s">
        <v>123</v>
      </c>
      <c r="B1" s="95" t="s">
        <v>124</v>
      </c>
    </row>
    <row r="2" spans="1:2" ht="23.25">
      <c r="A2" s="95" t="s">
        <v>125</v>
      </c>
      <c r="B2" s="95" t="s">
        <v>126</v>
      </c>
    </row>
    <row r="3" spans="1:2" ht="23.25">
      <c r="A3" s="95" t="s">
        <v>127</v>
      </c>
      <c r="B3" s="95" t="s">
        <v>128</v>
      </c>
    </row>
    <row r="4" spans="1:2" ht="23.25">
      <c r="A4" s="95" t="s">
        <v>129</v>
      </c>
      <c r="B4" s="95" t="s">
        <v>130</v>
      </c>
    </row>
    <row r="5" spans="1:2" ht="23.25">
      <c r="A5" s="95" t="s">
        <v>131</v>
      </c>
      <c r="B5" s="95" t="s">
        <v>132</v>
      </c>
    </row>
    <row r="6" spans="1:2" ht="23.25">
      <c r="A6" s="95" t="s">
        <v>133</v>
      </c>
      <c r="B6" s="95" t="s">
        <v>134</v>
      </c>
    </row>
    <row r="7" spans="1:2" ht="23.25">
      <c r="A7" s="95" t="s">
        <v>135</v>
      </c>
      <c r="B7" s="95" t="s">
        <v>136</v>
      </c>
    </row>
    <row r="8" spans="1:2" ht="23.25">
      <c r="A8" s="95" t="s">
        <v>137</v>
      </c>
      <c r="B8" s="95" t="s">
        <v>138</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79CB5-D44E-4002-BC70-AB93E500F0D0}">
  <dimension ref="A1:S15"/>
  <sheetViews>
    <sheetView workbookViewId="0">
      <selection activeCell="B19" sqref="B19"/>
    </sheetView>
  </sheetViews>
  <sheetFormatPr defaultRowHeight="15"/>
  <cols>
    <col min="1" max="1" width="20.42578125" bestFit="1" customWidth="1"/>
    <col min="2" max="2" width="14.5703125" bestFit="1" customWidth="1"/>
    <col min="3" max="3" width="11.28515625" bestFit="1" customWidth="1"/>
    <col min="4" max="4" width="12.42578125" bestFit="1" customWidth="1"/>
    <col min="6" max="6" width="26.5703125" customWidth="1"/>
    <col min="7" max="7" width="14.5703125" bestFit="1" customWidth="1"/>
    <col min="9" max="9" width="13.5703125" bestFit="1" customWidth="1"/>
    <col min="11" max="11" width="21.85546875" bestFit="1" customWidth="1"/>
    <col min="14" max="14" width="11.28515625" bestFit="1" customWidth="1"/>
    <col min="16" max="16" width="15.5703125" bestFit="1" customWidth="1"/>
    <col min="19" max="19" width="11.28515625" bestFit="1" customWidth="1"/>
  </cols>
  <sheetData>
    <row r="1" spans="1:19">
      <c r="A1" s="125" t="s">
        <v>139</v>
      </c>
      <c r="B1" s="125"/>
      <c r="C1" s="125"/>
      <c r="D1" s="125"/>
      <c r="F1" s="126" t="s">
        <v>140</v>
      </c>
      <c r="G1" s="126"/>
      <c r="H1" s="126"/>
      <c r="I1" s="126"/>
      <c r="K1" s="127" t="s">
        <v>141</v>
      </c>
      <c r="L1" s="127"/>
      <c r="M1" s="127"/>
      <c r="N1" s="127"/>
      <c r="P1" s="128" t="s">
        <v>142</v>
      </c>
      <c r="Q1" s="128"/>
      <c r="R1" s="128"/>
      <c r="S1" s="128"/>
    </row>
    <row r="2" spans="1:19">
      <c r="A2" t="s">
        <v>143</v>
      </c>
      <c r="B2" t="s">
        <v>144</v>
      </c>
      <c r="C2" t="s">
        <v>145</v>
      </c>
      <c r="D2" t="s">
        <v>146</v>
      </c>
      <c r="F2" s="107" t="s">
        <v>147</v>
      </c>
      <c r="G2" s="107" t="s">
        <v>144</v>
      </c>
      <c r="H2" s="107" t="s">
        <v>145</v>
      </c>
      <c r="I2" s="107" t="s">
        <v>146</v>
      </c>
      <c r="K2" s="109" t="s">
        <v>147</v>
      </c>
      <c r="L2" s="109" t="s">
        <v>144</v>
      </c>
      <c r="M2" s="109" t="s">
        <v>145</v>
      </c>
      <c r="N2" s="109" t="s">
        <v>146</v>
      </c>
      <c r="P2" s="111" t="s">
        <v>147</v>
      </c>
      <c r="Q2" s="111" t="s">
        <v>144</v>
      </c>
      <c r="R2" s="111" t="s">
        <v>145</v>
      </c>
      <c r="S2" s="111" t="s">
        <v>146</v>
      </c>
    </row>
    <row r="3" spans="1:19">
      <c r="D3" s="112"/>
      <c r="F3" t="s">
        <v>148</v>
      </c>
      <c r="G3" t="s">
        <v>149</v>
      </c>
      <c r="H3">
        <v>300</v>
      </c>
      <c r="I3" s="112">
        <f>G3*H3</f>
        <v>142500</v>
      </c>
      <c r="K3" t="s">
        <v>110</v>
      </c>
      <c r="L3" t="s">
        <v>150</v>
      </c>
      <c r="M3">
        <v>2000</v>
      </c>
      <c r="N3" s="112">
        <f>SUM(Tableau81112[[#This Row],[Prix Unitaire]]*Tableau81112[[#This Row],[Quantité]])</f>
        <v>7100</v>
      </c>
      <c r="P3" t="s">
        <v>151</v>
      </c>
      <c r="Q3" t="s">
        <v>152</v>
      </c>
      <c r="R3">
        <v>2</v>
      </c>
      <c r="S3" s="112">
        <f>SUM(Tableau8111213[[#This Row],[Prix Unitaire]]*Tableau8111213[[#This Row],[Quantité]])</f>
        <v>1200</v>
      </c>
    </row>
    <row r="4" spans="1:19">
      <c r="A4" t="s">
        <v>153</v>
      </c>
      <c r="B4" t="s">
        <v>154</v>
      </c>
      <c r="C4">
        <v>3</v>
      </c>
      <c r="D4" s="112">
        <f>B4*C4</f>
        <v>4200</v>
      </c>
      <c r="F4" t="s">
        <v>155</v>
      </c>
      <c r="G4" t="s">
        <v>156</v>
      </c>
      <c r="H4">
        <v>300</v>
      </c>
      <c r="I4" s="112">
        <f>G4*H4</f>
        <v>15000</v>
      </c>
      <c r="K4" t="s">
        <v>157</v>
      </c>
      <c r="L4" t="s">
        <v>158</v>
      </c>
      <c r="M4">
        <v>1</v>
      </c>
      <c r="N4" s="112">
        <f>SUM(Tableau81112[[#This Row],[Prix Unitaire]]*Tableau81112[[#This Row],[Quantité]])</f>
        <v>41</v>
      </c>
      <c r="P4" t="s">
        <v>159</v>
      </c>
      <c r="Q4" t="s">
        <v>160</v>
      </c>
      <c r="R4">
        <v>2</v>
      </c>
      <c r="S4" s="112">
        <f>SUM(Tableau8111213[[#This Row],[Prix Unitaire]]*Tableau8111213[[#This Row],[Quantité]])</f>
        <v>5000</v>
      </c>
    </row>
    <row r="5" spans="1:19">
      <c r="A5" t="s">
        <v>161</v>
      </c>
      <c r="B5" t="s">
        <v>162</v>
      </c>
      <c r="C5">
        <v>2000</v>
      </c>
      <c r="D5" s="112">
        <f>B5*C5</f>
        <v>80000</v>
      </c>
      <c r="F5" t="s">
        <v>163</v>
      </c>
      <c r="G5" t="s">
        <v>164</v>
      </c>
      <c r="H5">
        <v>300</v>
      </c>
      <c r="I5" s="112">
        <f>G5*H5</f>
        <v>27000</v>
      </c>
      <c r="K5" t="s">
        <v>165</v>
      </c>
      <c r="L5" t="s">
        <v>166</v>
      </c>
      <c r="M5">
        <v>1</v>
      </c>
      <c r="N5" s="112">
        <f>SUM(Tableau81112[[#This Row],[Prix Unitaire]]*Tableau81112[[#This Row],[Quantité]])</f>
        <v>60</v>
      </c>
      <c r="P5" t="s">
        <v>167</v>
      </c>
      <c r="Q5" t="s">
        <v>168</v>
      </c>
      <c r="R5">
        <v>2</v>
      </c>
      <c r="S5" s="112">
        <f>SUM(Tableau8111213[[#This Row],[Prix Unitaire]]*Tableau8111213[[#This Row],[Quantité]])</f>
        <v>800</v>
      </c>
    </row>
    <row r="6" spans="1:19">
      <c r="D6" s="113">
        <f>SUM(D3:D5)</f>
        <v>84200</v>
      </c>
      <c r="F6" t="s">
        <v>169</v>
      </c>
      <c r="G6" t="s">
        <v>170</v>
      </c>
      <c r="H6">
        <v>22</v>
      </c>
      <c r="I6" s="112">
        <f>G6*H6</f>
        <v>18260</v>
      </c>
      <c r="K6" t="s">
        <v>171</v>
      </c>
      <c r="N6" s="113">
        <f>SUM(N3:N5)</f>
        <v>7201</v>
      </c>
      <c r="P6" t="s">
        <v>172</v>
      </c>
      <c r="Q6" t="s">
        <v>173</v>
      </c>
      <c r="R6">
        <v>2</v>
      </c>
      <c r="S6" s="112">
        <f>SUM(Tableau8111213[[#This Row],[Prix Unitaire]]*Tableau8111213[[#This Row],[Quantité]])</f>
        <v>300</v>
      </c>
    </row>
    <row r="7" spans="1:19">
      <c r="F7" t="s">
        <v>174</v>
      </c>
      <c r="G7" t="s">
        <v>175</v>
      </c>
      <c r="H7">
        <v>2</v>
      </c>
      <c r="I7" s="112">
        <f>G7*H7</f>
        <v>17000</v>
      </c>
      <c r="P7" t="s">
        <v>176</v>
      </c>
      <c r="Q7" t="s">
        <v>152</v>
      </c>
      <c r="R7">
        <v>2</v>
      </c>
      <c r="S7" s="112">
        <f>Q7*R7</f>
        <v>1200</v>
      </c>
    </row>
    <row r="8" spans="1:19">
      <c r="F8" t="s">
        <v>177</v>
      </c>
      <c r="H8">
        <v>4</v>
      </c>
      <c r="I8" s="112">
        <f>G8*H8</f>
        <v>0</v>
      </c>
      <c r="S8" s="113">
        <f>SUM(S3:S7)</f>
        <v>8500</v>
      </c>
    </row>
    <row r="9" spans="1:19">
      <c r="F9" t="s">
        <v>178</v>
      </c>
      <c r="G9" t="s">
        <v>173</v>
      </c>
      <c r="H9">
        <v>10</v>
      </c>
      <c r="I9" s="112">
        <f>G9*H9</f>
        <v>1500</v>
      </c>
    </row>
    <row r="10" spans="1:19">
      <c r="F10" t="s">
        <v>179</v>
      </c>
      <c r="G10" t="s">
        <v>180</v>
      </c>
      <c r="H10">
        <v>10</v>
      </c>
      <c r="I10" s="112">
        <f>G10*H10</f>
        <v>30000</v>
      </c>
    </row>
    <row r="11" spans="1:19">
      <c r="A11" s="108" t="s">
        <v>181</v>
      </c>
      <c r="B11" s="114">
        <f>SUM(D6+I12+S8)</f>
        <v>355386</v>
      </c>
      <c r="F11" t="s">
        <v>182</v>
      </c>
      <c r="G11" t="s">
        <v>183</v>
      </c>
      <c r="H11">
        <v>2</v>
      </c>
      <c r="I11" s="112">
        <f>G11*H11</f>
        <v>11426</v>
      </c>
    </row>
    <row r="12" spans="1:19">
      <c r="A12" s="118" t="s">
        <v>184</v>
      </c>
      <c r="B12" s="119">
        <f>N6</f>
        <v>7201</v>
      </c>
      <c r="I12" s="113">
        <f>SUM(I3:I11)</f>
        <v>262686</v>
      </c>
      <c r="N12" s="110"/>
    </row>
    <row r="13" spans="1:19">
      <c r="A13" s="117" t="s">
        <v>185</v>
      </c>
      <c r="B13" s="115">
        <v>7560</v>
      </c>
    </row>
    <row r="15" spans="1:19">
      <c r="A15" t="s">
        <v>186</v>
      </c>
    </row>
  </sheetData>
  <mergeCells count="4">
    <mergeCell ref="A1:D1"/>
    <mergeCell ref="F1:I1"/>
    <mergeCell ref="K1:N1"/>
    <mergeCell ref="P1:S1"/>
  </mergeCells>
  <pageMargins left="0.7" right="0.7" top="0.75" bottom="0.75" header="0.3" footer="0.3"/>
  <tableParts count="4">
    <tablePart r:id="rId1"/>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E912A-9025-4DD7-8980-D8A01FB24629}">
  <dimension ref="A1:B8"/>
  <sheetViews>
    <sheetView workbookViewId="0">
      <selection activeCell="D18" sqref="D18"/>
    </sheetView>
  </sheetViews>
  <sheetFormatPr defaultColWidth="9.140625" defaultRowHeight="15"/>
  <cols>
    <col min="1" max="1" width="33.42578125" bestFit="1" customWidth="1"/>
  </cols>
  <sheetData>
    <row r="1" spans="1:2">
      <c r="A1" t="s">
        <v>187</v>
      </c>
      <c r="B1" s="96" t="s">
        <v>188</v>
      </c>
    </row>
    <row r="2" spans="1:2">
      <c r="A2" t="s">
        <v>189</v>
      </c>
      <c r="B2" s="96" t="b">
        <v>1</v>
      </c>
    </row>
    <row r="3" spans="1:2">
      <c r="A3" t="s">
        <v>190</v>
      </c>
      <c r="B3" s="96" t="b">
        <v>1</v>
      </c>
    </row>
    <row r="4" spans="1:2">
      <c r="A4" t="s">
        <v>191</v>
      </c>
      <c r="B4" s="96" t="b">
        <v>1</v>
      </c>
    </row>
    <row r="5" spans="1:2">
      <c r="A5" t="s">
        <v>29</v>
      </c>
      <c r="B5" s="96" t="b">
        <v>0</v>
      </c>
    </row>
    <row r="6" spans="1:2">
      <c r="A6" t="s">
        <v>192</v>
      </c>
      <c r="B6" s="96" t="b">
        <v>1</v>
      </c>
    </row>
    <row r="7" spans="1:2">
      <c r="A7" t="s">
        <v>193</v>
      </c>
      <c r="B7" s="96" t="b">
        <v>1</v>
      </c>
    </row>
    <row r="8" spans="1:2">
      <c r="A8" t="s">
        <v>194</v>
      </c>
      <c r="B8" s="96" t="b">
        <v>1</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719EA-71C6-4854-B409-C655CE27E026}">
  <dimension ref="A1:B50"/>
  <sheetViews>
    <sheetView workbookViewId="0">
      <selection activeCell="A9" sqref="A2:A9"/>
    </sheetView>
  </sheetViews>
  <sheetFormatPr defaultColWidth="11.42578125" defaultRowHeight="15"/>
  <cols>
    <col min="1" max="1" width="33.42578125" bestFit="1" customWidth="1"/>
  </cols>
  <sheetData>
    <row r="1" spans="1:2">
      <c r="A1" t="s">
        <v>187</v>
      </c>
      <c r="B1" s="96" t="s">
        <v>188</v>
      </c>
    </row>
    <row r="2" spans="1:2">
      <c r="B2" s="96" t="b">
        <v>0</v>
      </c>
    </row>
    <row r="3" spans="1:2">
      <c r="B3" s="96" t="b">
        <v>0</v>
      </c>
    </row>
    <row r="4" spans="1:2">
      <c r="B4" s="96" t="b">
        <v>0</v>
      </c>
    </row>
    <row r="5" spans="1:2">
      <c r="B5" s="96" t="b">
        <v>0</v>
      </c>
    </row>
    <row r="6" spans="1:2">
      <c r="B6" s="96" t="b">
        <v>0</v>
      </c>
    </row>
    <row r="7" spans="1:2">
      <c r="B7" s="96" t="b">
        <v>0</v>
      </c>
    </row>
    <row r="8" spans="1:2">
      <c r="B8" s="96" t="b">
        <v>0</v>
      </c>
    </row>
    <row r="9" spans="1:2">
      <c r="B9" s="96" t="b">
        <v>0</v>
      </c>
    </row>
    <row r="10" spans="1:2">
      <c r="B10" s="96" t="b">
        <v>0</v>
      </c>
    </row>
    <row r="11" spans="1:2">
      <c r="B11" s="96" t="b">
        <v>0</v>
      </c>
    </row>
    <row r="12" spans="1:2">
      <c r="B12" s="96" t="b">
        <v>0</v>
      </c>
    </row>
    <row r="13" spans="1:2">
      <c r="B13" s="96" t="b">
        <v>0</v>
      </c>
    </row>
    <row r="14" spans="1:2">
      <c r="B14" s="96" t="b">
        <v>0</v>
      </c>
    </row>
    <row r="15" spans="1:2">
      <c r="B15" s="96" t="b">
        <v>0</v>
      </c>
    </row>
    <row r="16" spans="1:2">
      <c r="B16" s="96" t="b">
        <v>0</v>
      </c>
    </row>
    <row r="17" spans="2:2">
      <c r="B17" s="96" t="b">
        <v>0</v>
      </c>
    </row>
    <row r="18" spans="2:2">
      <c r="B18" s="96" t="b">
        <v>0</v>
      </c>
    </row>
    <row r="19" spans="2:2">
      <c r="B19" s="96" t="b">
        <v>0</v>
      </c>
    </row>
    <row r="20" spans="2:2">
      <c r="B20" s="96" t="b">
        <v>0</v>
      </c>
    </row>
    <row r="21" spans="2:2">
      <c r="B21" s="96" t="b">
        <v>0</v>
      </c>
    </row>
    <row r="22" spans="2:2">
      <c r="B22" s="96" t="b">
        <v>0</v>
      </c>
    </row>
    <row r="23" spans="2:2">
      <c r="B23" s="96" t="b">
        <v>0</v>
      </c>
    </row>
    <row r="24" spans="2:2">
      <c r="B24" s="96" t="b">
        <v>0</v>
      </c>
    </row>
    <row r="25" spans="2:2">
      <c r="B25" s="96" t="b">
        <v>0</v>
      </c>
    </row>
    <row r="26" spans="2:2">
      <c r="B26" s="96" t="b">
        <v>0</v>
      </c>
    </row>
    <row r="27" spans="2:2">
      <c r="B27" s="96" t="b">
        <v>0</v>
      </c>
    </row>
    <row r="28" spans="2:2">
      <c r="B28" s="96" t="b">
        <v>0</v>
      </c>
    </row>
    <row r="29" spans="2:2">
      <c r="B29" s="96" t="b">
        <v>0</v>
      </c>
    </row>
    <row r="30" spans="2:2">
      <c r="B30" s="96" t="b">
        <v>0</v>
      </c>
    </row>
    <row r="31" spans="2:2">
      <c r="B31" s="96" t="b">
        <v>0</v>
      </c>
    </row>
    <row r="32" spans="2:2">
      <c r="B32" s="96" t="b">
        <v>0</v>
      </c>
    </row>
    <row r="33" spans="2:2">
      <c r="B33" s="96" t="b">
        <v>0</v>
      </c>
    </row>
    <row r="34" spans="2:2">
      <c r="B34" s="96" t="b">
        <v>0</v>
      </c>
    </row>
    <row r="35" spans="2:2">
      <c r="B35" s="96" t="b">
        <v>0</v>
      </c>
    </row>
    <row r="36" spans="2:2">
      <c r="B36" s="96" t="b">
        <v>0</v>
      </c>
    </row>
    <row r="37" spans="2:2">
      <c r="B37" s="96" t="b">
        <v>0</v>
      </c>
    </row>
    <row r="38" spans="2:2">
      <c r="B38" s="96" t="b">
        <v>0</v>
      </c>
    </row>
    <row r="39" spans="2:2">
      <c r="B39" s="96" t="b">
        <v>0</v>
      </c>
    </row>
    <row r="40" spans="2:2">
      <c r="B40" s="96" t="b">
        <v>0</v>
      </c>
    </row>
    <row r="41" spans="2:2">
      <c r="B41" s="96" t="b">
        <v>0</v>
      </c>
    </row>
    <row r="42" spans="2:2">
      <c r="B42" s="96" t="b">
        <v>0</v>
      </c>
    </row>
    <row r="43" spans="2:2">
      <c r="B43" s="96" t="b">
        <v>0</v>
      </c>
    </row>
    <row r="44" spans="2:2">
      <c r="B44" s="96" t="b">
        <v>0</v>
      </c>
    </row>
    <row r="45" spans="2:2">
      <c r="B45" s="96" t="b">
        <v>0</v>
      </c>
    </row>
    <row r="46" spans="2:2">
      <c r="B46" s="96" t="b">
        <v>0</v>
      </c>
    </row>
    <row r="47" spans="2:2">
      <c r="B47" s="96" t="b">
        <v>0</v>
      </c>
    </row>
    <row r="48" spans="2:2">
      <c r="B48" s="96" t="b">
        <v>0</v>
      </c>
    </row>
    <row r="49" spans="2:2">
      <c r="B49" s="96" t="b">
        <v>0</v>
      </c>
    </row>
    <row r="50" spans="2:2">
      <c r="B50" s="96" t="b">
        <v>0</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9AC8-B81B-4DB5-9F36-CC2FD8F5CC37}">
  <dimension ref="A1:B50"/>
  <sheetViews>
    <sheetView workbookViewId="0">
      <selection activeCell="A8" sqref="A2:A8"/>
    </sheetView>
  </sheetViews>
  <sheetFormatPr defaultColWidth="11.42578125" defaultRowHeight="15"/>
  <cols>
    <col min="1" max="1" width="33.42578125" bestFit="1" customWidth="1"/>
  </cols>
  <sheetData>
    <row r="1" spans="1:2">
      <c r="A1" t="s">
        <v>187</v>
      </c>
      <c r="B1" s="96" t="s">
        <v>188</v>
      </c>
    </row>
    <row r="2" spans="1:2">
      <c r="B2" s="96" t="b">
        <v>0</v>
      </c>
    </row>
    <row r="3" spans="1:2">
      <c r="B3" s="96" t="b">
        <v>0</v>
      </c>
    </row>
    <row r="4" spans="1:2">
      <c r="B4" s="96" t="b">
        <v>0</v>
      </c>
    </row>
    <row r="5" spans="1:2">
      <c r="B5" s="96" t="b">
        <v>0</v>
      </c>
    </row>
    <row r="6" spans="1:2">
      <c r="B6" s="96" t="b">
        <v>0</v>
      </c>
    </row>
    <row r="7" spans="1:2">
      <c r="B7" s="96" t="b">
        <v>0</v>
      </c>
    </row>
    <row r="8" spans="1:2">
      <c r="B8" s="96" t="b">
        <v>0</v>
      </c>
    </row>
    <row r="9" spans="1:2">
      <c r="B9" s="96" t="b">
        <v>0</v>
      </c>
    </row>
    <row r="10" spans="1:2">
      <c r="B10" s="96" t="b">
        <v>0</v>
      </c>
    </row>
    <row r="11" spans="1:2">
      <c r="B11" s="96" t="b">
        <v>0</v>
      </c>
    </row>
    <row r="12" spans="1:2">
      <c r="B12" s="96" t="b">
        <v>0</v>
      </c>
    </row>
    <row r="13" spans="1:2">
      <c r="B13" s="96" t="b">
        <v>0</v>
      </c>
    </row>
    <row r="14" spans="1:2">
      <c r="B14" s="96" t="b">
        <v>0</v>
      </c>
    </row>
    <row r="15" spans="1:2">
      <c r="B15" s="96" t="b">
        <v>0</v>
      </c>
    </row>
    <row r="16" spans="1:2">
      <c r="B16" s="96" t="b">
        <v>0</v>
      </c>
    </row>
    <row r="17" spans="2:2">
      <c r="B17" s="96" t="b">
        <v>0</v>
      </c>
    </row>
    <row r="18" spans="2:2">
      <c r="B18" s="96" t="b">
        <v>0</v>
      </c>
    </row>
    <row r="19" spans="2:2">
      <c r="B19" s="96" t="b">
        <v>0</v>
      </c>
    </row>
    <row r="20" spans="2:2">
      <c r="B20" s="96" t="b">
        <v>0</v>
      </c>
    </row>
    <row r="21" spans="2:2">
      <c r="B21" s="96" t="b">
        <v>0</v>
      </c>
    </row>
    <row r="22" spans="2:2">
      <c r="B22" s="96" t="b">
        <v>0</v>
      </c>
    </row>
    <row r="23" spans="2:2">
      <c r="B23" s="96" t="b">
        <v>0</v>
      </c>
    </row>
    <row r="24" spans="2:2">
      <c r="B24" s="96" t="b">
        <v>0</v>
      </c>
    </row>
    <row r="25" spans="2:2">
      <c r="B25" s="96" t="b">
        <v>0</v>
      </c>
    </row>
    <row r="26" spans="2:2">
      <c r="B26" s="96" t="b">
        <v>0</v>
      </c>
    </row>
    <row r="27" spans="2:2">
      <c r="B27" s="96" t="b">
        <v>0</v>
      </c>
    </row>
    <row r="28" spans="2:2">
      <c r="B28" s="96" t="b">
        <v>0</v>
      </c>
    </row>
    <row r="29" spans="2:2">
      <c r="B29" s="96" t="b">
        <v>0</v>
      </c>
    </row>
    <row r="30" spans="2:2">
      <c r="B30" s="96" t="b">
        <v>0</v>
      </c>
    </row>
    <row r="31" spans="2:2">
      <c r="B31" s="96" t="b">
        <v>0</v>
      </c>
    </row>
    <row r="32" spans="2:2">
      <c r="B32" s="96" t="b">
        <v>0</v>
      </c>
    </row>
    <row r="33" spans="2:2">
      <c r="B33" s="96" t="b">
        <v>0</v>
      </c>
    </row>
    <row r="34" spans="2:2">
      <c r="B34" s="96" t="b">
        <v>0</v>
      </c>
    </row>
    <row r="35" spans="2:2">
      <c r="B35" s="96" t="b">
        <v>0</v>
      </c>
    </row>
    <row r="36" spans="2:2">
      <c r="B36" s="96" t="b">
        <v>0</v>
      </c>
    </row>
    <row r="37" spans="2:2">
      <c r="B37" s="96" t="b">
        <v>0</v>
      </c>
    </row>
    <row r="38" spans="2:2">
      <c r="B38" s="96" t="b">
        <v>0</v>
      </c>
    </row>
    <row r="39" spans="2:2">
      <c r="B39" s="96" t="b">
        <v>0</v>
      </c>
    </row>
    <row r="40" spans="2:2">
      <c r="B40" s="96" t="b">
        <v>0</v>
      </c>
    </row>
    <row r="41" spans="2:2">
      <c r="B41" s="96" t="b">
        <v>0</v>
      </c>
    </row>
    <row r="42" spans="2:2">
      <c r="B42" s="96" t="b">
        <v>0</v>
      </c>
    </row>
    <row r="43" spans="2:2">
      <c r="B43" s="96" t="b">
        <v>0</v>
      </c>
    </row>
    <row r="44" spans="2:2">
      <c r="B44" s="96" t="b">
        <v>0</v>
      </c>
    </row>
    <row r="45" spans="2:2">
      <c r="B45" s="96" t="b">
        <v>0</v>
      </c>
    </row>
    <row r="46" spans="2:2">
      <c r="B46" s="96" t="b">
        <v>0</v>
      </c>
    </row>
    <row r="47" spans="2:2">
      <c r="B47" s="96" t="b">
        <v>0</v>
      </c>
    </row>
    <row r="48" spans="2:2">
      <c r="B48" s="96" t="b">
        <v>0</v>
      </c>
    </row>
    <row r="49" spans="2:2">
      <c r="B49" s="96" t="b">
        <v>0</v>
      </c>
    </row>
    <row r="50" spans="2:2">
      <c r="B50" s="96" t="b">
        <v>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990061e-74ff-42b2-b1a0-f5f4fa1ac61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299C4655AE964C919C2233002791E3" ma:contentTypeVersion="11" ma:contentTypeDescription="Create a new document." ma:contentTypeScope="" ma:versionID="fc93d46b48a6996541544996887c217c">
  <xsd:schema xmlns:xsd="http://www.w3.org/2001/XMLSchema" xmlns:xs="http://www.w3.org/2001/XMLSchema" xmlns:p="http://schemas.microsoft.com/office/2006/metadata/properties" xmlns:ns3="9990061e-74ff-42b2-b1a0-f5f4fa1ac616" targetNamespace="http://schemas.microsoft.com/office/2006/metadata/properties" ma:root="true" ma:fieldsID="4d1199eb754f5a550801b62ed50a40ea" ns3:_="">
    <xsd:import namespace="9990061e-74ff-42b2-b1a0-f5f4fa1ac616"/>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GenerationTime" minOccurs="0"/>
                <xsd:element ref="ns3:MediaServiceEventHashCode" minOccurs="0"/>
                <xsd:element ref="ns3:MediaServiceSystemTags"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90061e-74ff-42b2-b1a0-f5f4fa1ac616"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3AD2E1-977A-4D4F-8EE8-D64B5FFADF75}"/>
</file>

<file path=customXml/itemProps2.xml><?xml version="1.0" encoding="utf-8"?>
<ds:datastoreItem xmlns:ds="http://schemas.openxmlformats.org/officeDocument/2006/customXml" ds:itemID="{E4A34E49-7289-4AEA-9593-4F55E04ADB10}"/>
</file>

<file path=customXml/itemProps3.xml><?xml version="1.0" encoding="utf-8"?>
<ds:datastoreItem xmlns:ds="http://schemas.openxmlformats.org/officeDocument/2006/customXml" ds:itemID="{00F12EB0-372A-46AF-B4F4-FA2FA275776A}"/>
</file>

<file path=docProps/app.xml><?xml version="1.0" encoding="utf-8"?>
<Properties xmlns="http://schemas.openxmlformats.org/officeDocument/2006/extended-properties" xmlns:vt="http://schemas.openxmlformats.org/officeDocument/2006/docPropsVTypes">
  <Template>TM16400962</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2021-12-14T20:18:50Z</dcterms:created>
  <dcterms:modified xsi:type="dcterms:W3CDTF">2025-10-10T07:20:22Z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0x010100B6299C4655AE964C919C2233002791E3</vt:lpwstr>
  </property>
</Properties>
</file>